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wada-ikuei\Documents\和田育英財団\令和２年度決算ほか理事評議員関係\"/>
    </mc:Choice>
  </mc:AlternateContent>
  <xr:revisionPtr revIDLastSave="0" documentId="8_{95484548-5673-426C-BD01-80912C6F98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表紙" sheetId="17" r:id="rId1"/>
    <sheet name="貸借対照表" sheetId="2" r:id="rId2"/>
    <sheet name="貸借対照表内訳表" sheetId="3" r:id="rId3"/>
    <sheet name="正味財産増減計算書" sheetId="14" r:id="rId4"/>
    <sheet name="正味財産増減計算書内訳表" sheetId="5" r:id="rId5"/>
    <sheet name="財務諸表に対する注記" sheetId="15" r:id="rId6"/>
    <sheet name="財産目録" sheetId="16" r:id="rId7"/>
  </sheets>
  <definedNames>
    <definedName name="_xlnm.Print_Area" localSheetId="6">財産目録!$A$1:$H$57</definedName>
    <definedName name="_xlnm.Print_Area" localSheetId="5">財務諸表に対する注記!$A$1:$I$121</definedName>
    <definedName name="_xlnm.Print_Area" localSheetId="4">正味財産増減計算書内訳表!$A$1:$D$80</definedName>
    <definedName name="_xlnm.Print_Area" localSheetId="1">貸借対照表!$A$1:$D$50</definedName>
    <definedName name="_xlnm.Print_Area" localSheetId="2">貸借対照表内訳表!$A$1:$D$50</definedName>
    <definedName name="_xlnm.Print_Area" localSheetId="0">表紙!$A$1:$A$50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6" l="1"/>
  <c r="C50" i="14"/>
  <c r="C35" i="14"/>
  <c r="B50" i="5"/>
  <c r="C35" i="5"/>
  <c r="B63" i="14"/>
  <c r="C60" i="5"/>
  <c r="C64" i="5" s="1"/>
  <c r="B60" i="5"/>
  <c r="D59" i="14"/>
  <c r="C61" i="14"/>
  <c r="C66" i="14" s="1"/>
  <c r="B59" i="14"/>
  <c r="B61" i="14" s="1"/>
  <c r="D59" i="5"/>
  <c r="D60" i="5" s="1"/>
  <c r="D64" i="5" s="1"/>
  <c r="F30" i="15"/>
  <c r="D47" i="14"/>
  <c r="B32" i="5"/>
  <c r="D32" i="5"/>
  <c r="B32" i="14" s="1"/>
  <c r="D32" i="14" s="1"/>
  <c r="B30" i="5"/>
  <c r="D30" i="5"/>
  <c r="B30" i="14" s="1"/>
  <c r="D30" i="14" s="1"/>
  <c r="D22" i="5"/>
  <c r="B22" i="14" s="1"/>
  <c r="C37" i="2"/>
  <c r="C40" i="2"/>
  <c r="B35" i="2"/>
  <c r="C37" i="3"/>
  <c r="C40" i="3" s="1"/>
  <c r="B37" i="3"/>
  <c r="D35" i="3"/>
  <c r="I47" i="15"/>
  <c r="I87" i="15"/>
  <c r="C72" i="5"/>
  <c r="B72" i="5"/>
  <c r="H51" i="15"/>
  <c r="H48" i="15"/>
  <c r="D81" i="14"/>
  <c r="D64" i="14"/>
  <c r="D63" i="14"/>
  <c r="D65" i="14" s="1"/>
  <c r="C65" i="14"/>
  <c r="B65" i="14"/>
  <c r="C55" i="14"/>
  <c r="C63" i="5"/>
  <c r="B63" i="5"/>
  <c r="B64" i="5"/>
  <c r="D62" i="5"/>
  <c r="D63" i="5"/>
  <c r="C55" i="5"/>
  <c r="D54" i="5"/>
  <c r="D80" i="14"/>
  <c r="C15" i="14"/>
  <c r="I86" i="15"/>
  <c r="I85" i="15"/>
  <c r="I84" i="15"/>
  <c r="I78" i="15"/>
  <c r="I79" i="15"/>
  <c r="I80" i="15"/>
  <c r="I96" i="15"/>
  <c r="H95" i="15"/>
  <c r="I95" i="15" s="1"/>
  <c r="H94" i="15"/>
  <c r="I94" i="15"/>
  <c r="H92" i="15"/>
  <c r="I92" i="15" s="1"/>
  <c r="H93" i="15"/>
  <c r="I93" i="15"/>
  <c r="H91" i="15"/>
  <c r="F32" i="15"/>
  <c r="F31" i="15"/>
  <c r="H56" i="16"/>
  <c r="H39" i="16"/>
  <c r="B33" i="5"/>
  <c r="C48" i="5"/>
  <c r="D48" i="5"/>
  <c r="B48" i="14" s="1"/>
  <c r="D48" i="14" s="1"/>
  <c r="D19" i="3"/>
  <c r="B20" i="3"/>
  <c r="B21" i="3"/>
  <c r="D21" i="3"/>
  <c r="B21" i="2" s="1"/>
  <c r="I77" i="15"/>
  <c r="I82" i="15"/>
  <c r="F28" i="15"/>
  <c r="B36" i="2"/>
  <c r="D36" i="2"/>
  <c r="B40" i="3"/>
  <c r="B31" i="5"/>
  <c r="B29" i="5"/>
  <c r="B27" i="5"/>
  <c r="B24" i="5"/>
  <c r="B23" i="5"/>
  <c r="D36" i="3"/>
  <c r="D16" i="3"/>
  <c r="B16" i="2"/>
  <c r="H34" i="16"/>
  <c r="H35" i="16"/>
  <c r="H40" i="16"/>
  <c r="H38" i="16"/>
  <c r="H37" i="16"/>
  <c r="F37" i="15"/>
  <c r="F36" i="15"/>
  <c r="F35" i="15"/>
  <c r="F29" i="15"/>
  <c r="F27" i="15"/>
  <c r="H106" i="15"/>
  <c r="I104" i="15"/>
  <c r="G97" i="15"/>
  <c r="I90" i="15"/>
  <c r="I89" i="15"/>
  <c r="I88" i="15"/>
  <c r="I83" i="15"/>
  <c r="I81" i="15"/>
  <c r="I76" i="15"/>
  <c r="I57" i="15"/>
  <c r="G57" i="15"/>
  <c r="F53" i="15"/>
  <c r="C74" i="14"/>
  <c r="D14" i="5"/>
  <c r="B14" i="14" s="1"/>
  <c r="D14" i="14" s="1"/>
  <c r="D76" i="14"/>
  <c r="B17" i="14"/>
  <c r="D17" i="14"/>
  <c r="D18" i="14" s="1"/>
  <c r="D44" i="3"/>
  <c r="B44" i="2"/>
  <c r="D44" i="2"/>
  <c r="B26" i="5"/>
  <c r="C41" i="5"/>
  <c r="D41" i="5"/>
  <c r="B41" i="14"/>
  <c r="D41" i="14" s="1"/>
  <c r="B28" i="5"/>
  <c r="D28" i="5"/>
  <c r="B25" i="5"/>
  <c r="D49" i="5"/>
  <c r="B49" i="14"/>
  <c r="D49" i="14"/>
  <c r="D34" i="5"/>
  <c r="B34" i="14"/>
  <c r="D34" i="14" s="1"/>
  <c r="C18" i="5"/>
  <c r="B18" i="5"/>
  <c r="D17" i="5"/>
  <c r="D18" i="5"/>
  <c r="C18" i="14"/>
  <c r="C19" i="14" s="1"/>
  <c r="D77" i="14"/>
  <c r="D60" i="14"/>
  <c r="A1" i="14"/>
  <c r="D74" i="5"/>
  <c r="B78" i="14"/>
  <c r="D78" i="14" s="1"/>
  <c r="C48" i="2"/>
  <c r="C30" i="2"/>
  <c r="D30" i="2"/>
  <c r="B30" i="2"/>
  <c r="C28" i="2"/>
  <c r="C30" i="3"/>
  <c r="D30" i="3"/>
  <c r="B30" i="3"/>
  <c r="C28" i="3"/>
  <c r="B28" i="3"/>
  <c r="B47" i="3"/>
  <c r="C22" i="2"/>
  <c r="D11" i="2"/>
  <c r="C11" i="2"/>
  <c r="B11" i="2"/>
  <c r="A5" i="2"/>
  <c r="A1" i="2"/>
  <c r="A1" i="5"/>
  <c r="D26" i="3"/>
  <c r="D25" i="3"/>
  <c r="B25" i="2"/>
  <c r="D27" i="3"/>
  <c r="B27" i="2" s="1"/>
  <c r="C22" i="3"/>
  <c r="C31" i="3"/>
  <c r="C32" i="3"/>
  <c r="D17" i="3"/>
  <c r="B17" i="2" s="1"/>
  <c r="I29" i="15" s="1"/>
  <c r="D15" i="3"/>
  <c r="B15" i="2"/>
  <c r="D11" i="3"/>
  <c r="C11" i="3"/>
  <c r="B11" i="3"/>
  <c r="D77" i="5"/>
  <c r="D67" i="5"/>
  <c r="D26" i="5"/>
  <c r="B26" i="14"/>
  <c r="D26" i="14" s="1"/>
  <c r="D79" i="14"/>
  <c r="B43" i="2"/>
  <c r="D43" i="2"/>
  <c r="D43" i="3"/>
  <c r="B18" i="14"/>
  <c r="C51" i="14"/>
  <c r="D33" i="5"/>
  <c r="B33" i="14" s="1"/>
  <c r="D33" i="14" s="1"/>
  <c r="B54" i="14"/>
  <c r="D54" i="14"/>
  <c r="D55" i="14" s="1"/>
  <c r="C45" i="5"/>
  <c r="D45" i="5" s="1"/>
  <c r="B45" i="14" s="1"/>
  <c r="D45" i="14" s="1"/>
  <c r="C47" i="5"/>
  <c r="D47" i="5"/>
  <c r="B47" i="14" s="1"/>
  <c r="C49" i="2"/>
  <c r="C31" i="2"/>
  <c r="C32" i="2"/>
  <c r="F33" i="15"/>
  <c r="I35" i="15"/>
  <c r="C43" i="5"/>
  <c r="D43" i="5"/>
  <c r="D27" i="5"/>
  <c r="B27" i="14" s="1"/>
  <c r="D27" i="14" s="1"/>
  <c r="C42" i="5"/>
  <c r="D42" i="5"/>
  <c r="B42" i="14" s="1"/>
  <c r="D42" i="14" s="1"/>
  <c r="D25" i="2"/>
  <c r="D29" i="5"/>
  <c r="B29" i="14" s="1"/>
  <c r="D29" i="14" s="1"/>
  <c r="C44" i="5"/>
  <c r="D44" i="5"/>
  <c r="B44" i="14" s="1"/>
  <c r="D44" i="14" s="1"/>
  <c r="D53" i="5"/>
  <c r="D55" i="5" s="1"/>
  <c r="B53" i="14"/>
  <c r="D53" i="14"/>
  <c r="B55" i="5"/>
  <c r="I27" i="15"/>
  <c r="H13" i="16" s="1"/>
  <c r="C82" i="14"/>
  <c r="C83" i="14" s="1"/>
  <c r="C85" i="14" s="1"/>
  <c r="B84" i="14" s="1"/>
  <c r="D84" i="14" s="1"/>
  <c r="C38" i="5"/>
  <c r="D23" i="5"/>
  <c r="D31" i="5"/>
  <c r="B31" i="14"/>
  <c r="D31" i="14"/>
  <c r="C46" i="5"/>
  <c r="D46" i="5" s="1"/>
  <c r="B46" i="14" s="1"/>
  <c r="D46" i="14" s="1"/>
  <c r="H38" i="15"/>
  <c r="H43" i="16"/>
  <c r="F54" i="15"/>
  <c r="H54" i="15" s="1"/>
  <c r="D38" i="5"/>
  <c r="D17" i="2"/>
  <c r="B55" i="14"/>
  <c r="B43" i="14"/>
  <c r="D43" i="14" s="1"/>
  <c r="B28" i="14"/>
  <c r="B19" i="2"/>
  <c r="D28" i="14"/>
  <c r="I30" i="15"/>
  <c r="D19" i="2"/>
  <c r="F49" i="15"/>
  <c r="G49" i="15"/>
  <c r="H30" i="15"/>
  <c r="D72" i="5"/>
  <c r="B74" i="14" s="1"/>
  <c r="F114" i="15" s="1"/>
  <c r="I52" i="15"/>
  <c r="I58" i="15" s="1"/>
  <c r="D37" i="3"/>
  <c r="D40" i="3"/>
  <c r="I97" i="15" l="1"/>
  <c r="F105" i="15"/>
  <c r="F38" i="15"/>
  <c r="I91" i="15"/>
  <c r="H97" i="15"/>
  <c r="B66" i="14"/>
  <c r="D61" i="14"/>
  <c r="D66" i="14" s="1"/>
  <c r="D15" i="2"/>
  <c r="D21" i="2"/>
  <c r="I32" i="15"/>
  <c r="C50" i="5"/>
  <c r="B26" i="2"/>
  <c r="D28" i="3"/>
  <c r="D47" i="3"/>
  <c r="B47" i="2"/>
  <c r="D47" i="2" s="1"/>
  <c r="C52" i="14"/>
  <c r="C56" i="14" s="1"/>
  <c r="C67" i="14" s="1"/>
  <c r="C68" i="14" s="1"/>
  <c r="C70" i="14" s="1"/>
  <c r="C40" i="5"/>
  <c r="D40" i="5" s="1"/>
  <c r="B40" i="14" s="1"/>
  <c r="D40" i="14" s="1"/>
  <c r="D25" i="5"/>
  <c r="B25" i="14" s="1"/>
  <c r="D25" i="14" s="1"/>
  <c r="B35" i="5"/>
  <c r="B51" i="5" s="1"/>
  <c r="D35" i="2"/>
  <c r="D37" i="2" s="1"/>
  <c r="D40" i="2" s="1"/>
  <c r="B37" i="2"/>
  <c r="B40" i="2" s="1"/>
  <c r="D22" i="14"/>
  <c r="D74" i="14"/>
  <c r="B38" i="14"/>
  <c r="F46" i="15"/>
  <c r="H27" i="15"/>
  <c r="H33" i="15" s="1"/>
  <c r="H39" i="15" s="1"/>
  <c r="F39" i="15"/>
  <c r="H15" i="16"/>
  <c r="G29" i="15"/>
  <c r="F48" i="15"/>
  <c r="G48" i="15" s="1"/>
  <c r="D27" i="2"/>
  <c r="I37" i="15"/>
  <c r="D16" i="2"/>
  <c r="I28" i="15"/>
  <c r="C39" i="5"/>
  <c r="D39" i="5" s="1"/>
  <c r="B39" i="14" s="1"/>
  <c r="D39" i="14" s="1"/>
  <c r="D24" i="5"/>
  <c r="B24" i="14" s="1"/>
  <c r="D24" i="14" s="1"/>
  <c r="D20" i="3"/>
  <c r="B22" i="3"/>
  <c r="B31" i="3" s="1"/>
  <c r="B32" i="3" s="1"/>
  <c r="B23" i="14"/>
  <c r="D23" i="14" s="1"/>
  <c r="C13" i="5" l="1"/>
  <c r="C51" i="5"/>
  <c r="F56" i="15"/>
  <c r="H56" i="15" s="1"/>
  <c r="G37" i="15"/>
  <c r="H46" i="16"/>
  <c r="D35" i="14"/>
  <c r="D51" i="14" s="1"/>
  <c r="B35" i="14"/>
  <c r="D35" i="5"/>
  <c r="D51" i="5" s="1"/>
  <c r="B20" i="2"/>
  <c r="D22" i="3"/>
  <c r="D31" i="3" s="1"/>
  <c r="D32" i="3" s="1"/>
  <c r="F47" i="15"/>
  <c r="G47" i="15" s="1"/>
  <c r="H14" i="16"/>
  <c r="G28" i="15"/>
  <c r="D50" i="5"/>
  <c r="G32" i="15"/>
  <c r="F51" i="15"/>
  <c r="G51" i="15" s="1"/>
  <c r="D38" i="14"/>
  <c r="D50" i="14" s="1"/>
  <c r="B50" i="14"/>
  <c r="B69" i="14"/>
  <c r="D69" i="14" s="1"/>
  <c r="C86" i="14"/>
  <c r="I36" i="15"/>
  <c r="B28" i="2"/>
  <c r="D26" i="2"/>
  <c r="D28" i="2" s="1"/>
  <c r="F106" i="15"/>
  <c r="I31" i="15" l="1"/>
  <c r="D20" i="2"/>
  <c r="D22" i="2" s="1"/>
  <c r="D31" i="2" s="1"/>
  <c r="D32" i="2" s="1"/>
  <c r="B22" i="2"/>
  <c r="B31" i="2" s="1"/>
  <c r="B32" i="2" s="1"/>
  <c r="H44" i="16"/>
  <c r="H48" i="16" s="1"/>
  <c r="H49" i="16" s="1"/>
  <c r="H57" i="16" s="1"/>
  <c r="I38" i="15"/>
  <c r="F57" i="15" s="1"/>
  <c r="F55" i="15"/>
  <c r="H55" i="15" s="1"/>
  <c r="H57" i="15" s="1"/>
  <c r="G36" i="15"/>
  <c r="B51" i="14"/>
  <c r="C15" i="5"/>
  <c r="C19" i="5" s="1"/>
  <c r="C52" i="5" s="1"/>
  <c r="C56" i="5" s="1"/>
  <c r="C65" i="5" s="1"/>
  <c r="C66" i="5" s="1"/>
  <c r="C68" i="5" s="1"/>
  <c r="C71" i="5"/>
  <c r="B13" i="5"/>
  <c r="C45" i="3" l="1"/>
  <c r="F50" i="15"/>
  <c r="G50" i="15" s="1"/>
  <c r="G31" i="15"/>
  <c r="G33" i="15" s="1"/>
  <c r="I33" i="15"/>
  <c r="C75" i="5"/>
  <c r="C76" i="5"/>
  <c r="C78" i="5" s="1"/>
  <c r="C42" i="3" s="1"/>
  <c r="C48" i="3" s="1"/>
  <c r="C49" i="3" s="1"/>
  <c r="B15" i="5"/>
  <c r="B19" i="5" s="1"/>
  <c r="B52" i="5" s="1"/>
  <c r="B56" i="5" s="1"/>
  <c r="B65" i="5" s="1"/>
  <c r="B66" i="5" s="1"/>
  <c r="B68" i="5" s="1"/>
  <c r="B71" i="5"/>
  <c r="D13" i="5"/>
  <c r="G105" i="15"/>
  <c r="G38" i="15"/>
  <c r="G39" i="15" l="1"/>
  <c r="G106" i="15"/>
  <c r="I105" i="15"/>
  <c r="I106" i="15" s="1"/>
  <c r="C79" i="5"/>
  <c r="D15" i="5"/>
  <c r="D19" i="5" s="1"/>
  <c r="D52" i="5" s="1"/>
  <c r="D56" i="5" s="1"/>
  <c r="D65" i="5" s="1"/>
  <c r="D66" i="5" s="1"/>
  <c r="D68" i="5" s="1"/>
  <c r="B13" i="14"/>
  <c r="B76" i="5"/>
  <c r="B78" i="5" s="1"/>
  <c r="D78" i="5" s="1"/>
  <c r="D42" i="3" s="1"/>
  <c r="B75" i="5"/>
  <c r="D75" i="5" s="1"/>
  <c r="D71" i="5"/>
  <c r="I39" i="15"/>
  <c r="F58" i="15" s="1"/>
  <c r="F52" i="15"/>
  <c r="D79" i="5" l="1"/>
  <c r="D45" i="3"/>
  <c r="D48" i="3" s="1"/>
  <c r="D49" i="3" s="1"/>
  <c r="D13" i="14"/>
  <c r="D15" i="14" s="1"/>
  <c r="D19" i="14" s="1"/>
  <c r="D52" i="14" s="1"/>
  <c r="D56" i="14" s="1"/>
  <c r="D67" i="14" s="1"/>
  <c r="D68" i="14" s="1"/>
  <c r="D70" i="14" s="1"/>
  <c r="B15" i="14"/>
  <c r="B19" i="14" s="1"/>
  <c r="B52" i="14" s="1"/>
  <c r="B56" i="14" s="1"/>
  <c r="B67" i="14" s="1"/>
  <c r="B68" i="14" s="1"/>
  <c r="B70" i="14" s="1"/>
  <c r="B73" i="14"/>
  <c r="D76" i="5"/>
  <c r="B79" i="5"/>
  <c r="F113" i="15" l="1"/>
  <c r="F115" i="15" s="1"/>
  <c r="B82" i="14"/>
  <c r="D82" i="14" s="1"/>
  <c r="D73" i="14"/>
  <c r="D83" i="14" s="1"/>
  <c r="D85" i="14" s="1"/>
  <c r="D86" i="14" s="1"/>
  <c r="B83" i="14"/>
  <c r="B85" i="14" s="1"/>
  <c r="B42" i="3" s="1"/>
  <c r="B45" i="3"/>
  <c r="B86" i="14" l="1"/>
  <c r="B45" i="2"/>
  <c r="B46" i="3"/>
  <c r="B42" i="2"/>
  <c r="B48" i="3"/>
  <c r="B49" i="3" s="1"/>
  <c r="D46" i="3" l="1"/>
  <c r="B46" i="2"/>
  <c r="D46" i="2" s="1"/>
  <c r="H46" i="15"/>
  <c r="D45" i="2"/>
  <c r="B48" i="2"/>
  <c r="B49" i="2" s="1"/>
  <c r="D42" i="2"/>
  <c r="H52" i="15" l="1"/>
  <c r="H58" i="15" s="1"/>
  <c r="G46" i="15"/>
  <c r="G52" i="15" s="1"/>
  <c r="G58" i="15" s="1"/>
  <c r="D48" i="2"/>
  <c r="D49" i="2" s="1"/>
</calcChain>
</file>

<file path=xl/sharedStrings.xml><?xml version="1.0" encoding="utf-8"?>
<sst xmlns="http://schemas.openxmlformats.org/spreadsheetml/2006/main" count="541" uniqueCount="337">
  <si>
    <t>貸借対照表</t>
  </si>
  <si>
    <t>（単位：円）</t>
  </si>
  <si>
    <t>科　　　　目</t>
  </si>
  <si>
    <t>当　年　度</t>
  </si>
  <si>
    <t>前　年　度</t>
  </si>
  <si>
    <t>増　 　減</t>
  </si>
  <si>
    <t>Ⅰ  資産の部</t>
  </si>
  <si>
    <t xml:space="preserve">        流動資産合計</t>
  </si>
  <si>
    <t xml:space="preserve">   2. 固定資産</t>
  </si>
  <si>
    <t xml:space="preserve">     (1)基本財産</t>
  </si>
  <si>
    <t xml:space="preserve">        基本財産合計</t>
  </si>
  <si>
    <t xml:space="preserve">     (2)特定資産</t>
  </si>
  <si>
    <t xml:space="preserve">        特定資産合計</t>
  </si>
  <si>
    <t xml:space="preserve">     (3)その他固定資産</t>
  </si>
  <si>
    <t xml:space="preserve">        その他固定資産合計</t>
  </si>
  <si>
    <t xml:space="preserve">        固定資産合計</t>
  </si>
  <si>
    <t xml:space="preserve">        資産合計</t>
  </si>
  <si>
    <t>Ⅱ  負債の部</t>
  </si>
  <si>
    <t xml:space="preserve">   1. 流動負債</t>
  </si>
  <si>
    <t xml:space="preserve">        流動負債合計</t>
  </si>
  <si>
    <t xml:space="preserve">   2. 固定負債</t>
  </si>
  <si>
    <t xml:space="preserve">        固定負債合計</t>
  </si>
  <si>
    <t xml:space="preserve">        負債合計</t>
  </si>
  <si>
    <t>Ⅲ  正味財産の部</t>
  </si>
  <si>
    <t xml:space="preserve">   1. 指定正味財産</t>
  </si>
  <si>
    <t xml:space="preserve">        (うち基本財産への充当額)</t>
  </si>
  <si>
    <t xml:space="preserve">        (うち特定資産への充当額)</t>
  </si>
  <si>
    <t xml:space="preserve">   2. 一般正味財産</t>
  </si>
  <si>
    <t xml:space="preserve">        正味財産合計</t>
  </si>
  <si>
    <t xml:space="preserve">        負債及び正味財産合計</t>
  </si>
  <si>
    <t>貸借対照表内訳表</t>
  </si>
  <si>
    <t>公益目的事業会計</t>
  </si>
  <si>
    <t>法人会計</t>
  </si>
  <si>
    <t>合計</t>
  </si>
  <si>
    <t>正味財産増減計算書</t>
  </si>
  <si>
    <t>Ⅰ  一般正味財産増減の部</t>
  </si>
  <si>
    <t xml:space="preserve">   1. 経常増減の部</t>
  </si>
  <si>
    <t xml:space="preserve">     (1)経常収益</t>
  </si>
  <si>
    <t xml:space="preserve">          基本財産運用益</t>
  </si>
  <si>
    <t xml:space="preserve">          基本財産運用益計</t>
  </si>
  <si>
    <t xml:space="preserve">          受取寄付金</t>
  </si>
  <si>
    <t xml:space="preserve">        経常収益計</t>
  </si>
  <si>
    <t xml:space="preserve">     (2)経常費用</t>
  </si>
  <si>
    <t xml:space="preserve">          事業費</t>
  </si>
  <si>
    <t xml:space="preserve">          事業費計</t>
  </si>
  <si>
    <t xml:space="preserve">          管理費</t>
  </si>
  <si>
    <t xml:space="preserve">          管理費計</t>
  </si>
  <si>
    <t xml:space="preserve">        経常費用計</t>
  </si>
  <si>
    <t xml:space="preserve">          評価損益等調整前当期経常増減額</t>
  </si>
  <si>
    <t xml:space="preserve">          当期経常増減額</t>
  </si>
  <si>
    <t xml:space="preserve">   2. 経常外増減の部</t>
  </si>
  <si>
    <t xml:space="preserve">     (1)経常外収益</t>
  </si>
  <si>
    <t xml:space="preserve">        経常外収益計</t>
  </si>
  <si>
    <t xml:space="preserve">     (2)経常外費用</t>
  </si>
  <si>
    <t xml:space="preserve">        経常外費用計</t>
  </si>
  <si>
    <t xml:space="preserve">          当期経常外増減額</t>
  </si>
  <si>
    <t xml:space="preserve">          税引前当期一般正味財産増減額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</si>
  <si>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</si>
  <si>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</si>
  <si>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</si>
  <si>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  指定正味財産増減の部</t>
  </si>
  <si>
    <t xml:space="preserve">        基本財産運用益</t>
  </si>
  <si>
    <t xml:space="preserve">        受取寄付金</t>
  </si>
  <si>
    <t xml:space="preserve">        一般正味財産への振替額</t>
  </si>
  <si>
    <t xml:space="preserve">          一般正味財産への振替額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</si>
  <si>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</si>
  <si>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</si>
  <si>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</si>
  <si>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  正味財産期末残高</t>
  </si>
  <si>
    <t>正味財産増減計算書内訳表</t>
  </si>
  <si>
    <t>法　人　名：公益財団法人　和田育英財団</t>
    <rPh sb="13" eb="15">
      <t>ワダ</t>
    </rPh>
    <rPh sb="15" eb="17">
      <t>イクエイ</t>
    </rPh>
    <rPh sb="17" eb="19">
      <t>ザイダン</t>
    </rPh>
    <phoneticPr fontId="1"/>
  </si>
  <si>
    <t xml:space="preserve">   1. 流動資産</t>
    <phoneticPr fontId="1"/>
  </si>
  <si>
    <t>　　　　　現金・預金</t>
    <rPh sb="5" eb="7">
      <t>ゲンキン</t>
    </rPh>
    <rPh sb="8" eb="10">
      <t>ヨキン</t>
    </rPh>
    <phoneticPr fontId="1"/>
  </si>
  <si>
    <t xml:space="preserve">          　普通預金（鹿児島銀行本店）</t>
    <rPh sb="11" eb="13">
      <t>フツウ</t>
    </rPh>
    <rPh sb="13" eb="15">
      <t>ヨキン</t>
    </rPh>
    <rPh sb="16" eb="19">
      <t>カゴシマ</t>
    </rPh>
    <rPh sb="19" eb="21">
      <t>ギンコウ</t>
    </rPh>
    <rPh sb="21" eb="23">
      <t>ホンテン</t>
    </rPh>
    <phoneticPr fontId="1"/>
  </si>
  <si>
    <t>　　　　　　普通預金（鹿児島銀行上町支店）</t>
    <rPh sb="6" eb="8">
      <t>フツウ</t>
    </rPh>
    <rPh sb="8" eb="10">
      <t>ヨキン</t>
    </rPh>
    <rPh sb="11" eb="14">
      <t>カゴシマ</t>
    </rPh>
    <rPh sb="14" eb="16">
      <t>ギンコウ</t>
    </rPh>
    <rPh sb="16" eb="17">
      <t>ウエ</t>
    </rPh>
    <rPh sb="17" eb="18">
      <t>マチ</t>
    </rPh>
    <rPh sb="18" eb="20">
      <t>シテン</t>
    </rPh>
    <phoneticPr fontId="1"/>
  </si>
  <si>
    <t>　　　　　有価証券等</t>
    <rPh sb="5" eb="7">
      <t>ユウカ</t>
    </rPh>
    <rPh sb="7" eb="9">
      <t>ショウケン</t>
    </rPh>
    <rPh sb="9" eb="10">
      <t>トウ</t>
    </rPh>
    <phoneticPr fontId="1"/>
  </si>
  <si>
    <t>　　　　　　有価証券</t>
    <rPh sb="6" eb="8">
      <t>ユウカ</t>
    </rPh>
    <rPh sb="8" eb="10">
      <t>ショウケン</t>
    </rPh>
    <phoneticPr fontId="1"/>
  </si>
  <si>
    <t>　　　　　　預け金</t>
    <rPh sb="6" eb="7">
      <t>アズ</t>
    </rPh>
    <rPh sb="8" eb="9">
      <t>キン</t>
    </rPh>
    <phoneticPr fontId="1"/>
  </si>
  <si>
    <t xml:space="preserve">            有価証券運用益</t>
    <rPh sb="12" eb="14">
      <t>ユウカ</t>
    </rPh>
    <rPh sb="14" eb="16">
      <t>ショウケン</t>
    </rPh>
    <rPh sb="16" eb="19">
      <t>ウンヨウエキ</t>
    </rPh>
    <phoneticPr fontId="1"/>
  </si>
  <si>
    <t xml:space="preserve">            通信運搬費</t>
    <phoneticPr fontId="1"/>
  </si>
  <si>
    <t xml:space="preserve">            消耗品費</t>
    <phoneticPr fontId="1"/>
  </si>
  <si>
    <t xml:space="preserve">            雑費</t>
    <phoneticPr fontId="1"/>
  </si>
  <si>
    <t>　　　　　　外貨普通預金</t>
    <rPh sb="6" eb="8">
      <t>ガイカ</t>
    </rPh>
    <rPh sb="8" eb="10">
      <t>フツウ</t>
    </rPh>
    <rPh sb="10" eb="12">
      <t>ヨキン</t>
    </rPh>
    <phoneticPr fontId="1"/>
  </si>
  <si>
    <t xml:space="preserve">          奨学金貸与金</t>
    <rPh sb="12" eb="13">
      <t>キン</t>
    </rPh>
    <rPh sb="13" eb="14">
      <t>カシ</t>
    </rPh>
    <rPh sb="14" eb="15">
      <t>アタ</t>
    </rPh>
    <rPh sb="15" eb="16">
      <t>キン</t>
    </rPh>
    <phoneticPr fontId="1"/>
  </si>
  <si>
    <t xml:space="preserve">          　普通預金（鹿児島県信連本所）</t>
    <rPh sb="11" eb="13">
      <t>フツウ</t>
    </rPh>
    <rPh sb="13" eb="15">
      <t>ヨキン</t>
    </rPh>
    <rPh sb="16" eb="20">
      <t>カゴシマケン</t>
    </rPh>
    <rPh sb="20" eb="21">
      <t>シン</t>
    </rPh>
    <rPh sb="21" eb="22">
      <t>レン</t>
    </rPh>
    <rPh sb="22" eb="24">
      <t>ホンショ</t>
    </rPh>
    <phoneticPr fontId="1"/>
  </si>
  <si>
    <t>　　　　　奨学事業基金</t>
    <rPh sb="5" eb="7">
      <t>ショウガク</t>
    </rPh>
    <rPh sb="7" eb="9">
      <t>ジギョウ</t>
    </rPh>
    <rPh sb="9" eb="11">
      <t>キキン</t>
    </rPh>
    <phoneticPr fontId="1"/>
  </si>
  <si>
    <t>　　　　　　普通預金（鹿児島相互信用金庫）</t>
    <rPh sb="6" eb="8">
      <t>フツウ</t>
    </rPh>
    <rPh sb="8" eb="10">
      <t>ヨキン</t>
    </rPh>
    <rPh sb="11" eb="14">
      <t>カゴシマ</t>
    </rPh>
    <rPh sb="14" eb="16">
      <t>ソウゴ</t>
    </rPh>
    <rPh sb="16" eb="18">
      <t>シンヨウ</t>
    </rPh>
    <rPh sb="18" eb="20">
      <t>キンコ</t>
    </rPh>
    <phoneticPr fontId="1"/>
  </si>
  <si>
    <t>　　　　外貨普通預金</t>
    <rPh sb="4" eb="6">
      <t>ガイカ</t>
    </rPh>
    <rPh sb="6" eb="8">
      <t>フツウ</t>
    </rPh>
    <rPh sb="8" eb="10">
      <t>ヨキン</t>
    </rPh>
    <phoneticPr fontId="1"/>
  </si>
  <si>
    <t>　　　　　指定正味財産からの振替額</t>
    <rPh sb="5" eb="7">
      <t>シテイ</t>
    </rPh>
    <rPh sb="7" eb="9">
      <t>ショウミ</t>
    </rPh>
    <rPh sb="9" eb="11">
      <t>ザイサン</t>
    </rPh>
    <rPh sb="14" eb="16">
      <t>フリカエ</t>
    </rPh>
    <rPh sb="16" eb="17">
      <t>ガク</t>
    </rPh>
    <phoneticPr fontId="2"/>
  </si>
  <si>
    <t xml:space="preserve">          特定資産運用益</t>
    <rPh sb="10" eb="12">
      <t>トクテイ</t>
    </rPh>
    <rPh sb="12" eb="14">
      <t>シサン</t>
    </rPh>
    <phoneticPr fontId="1"/>
  </si>
  <si>
    <t xml:space="preserve">          特定資産運用益計</t>
    <rPh sb="10" eb="12">
      <t>トクテイ</t>
    </rPh>
    <rPh sb="12" eb="14">
      <t>シサン</t>
    </rPh>
    <phoneticPr fontId="1"/>
  </si>
  <si>
    <t>　　　　特定資産運用益</t>
    <rPh sb="4" eb="6">
      <t>トクテイ</t>
    </rPh>
    <rPh sb="6" eb="8">
      <t>シサン</t>
    </rPh>
    <rPh sb="8" eb="11">
      <t>ウンヨウエキ</t>
    </rPh>
    <phoneticPr fontId="1"/>
  </si>
  <si>
    <t xml:space="preserve">            給料手当</t>
    <rPh sb="12" eb="14">
      <t>キュウリョウ</t>
    </rPh>
    <rPh sb="14" eb="16">
      <t>テアテ</t>
    </rPh>
    <phoneticPr fontId="1"/>
  </si>
  <si>
    <t>総額</t>
    <rPh sb="0" eb="2">
      <t>ソウガク</t>
    </rPh>
    <phoneticPr fontId="1"/>
  </si>
  <si>
    <t>法　人　名：公益財団法人　和田育英財団</t>
    <rPh sb="13" eb="15">
      <t>ワダ</t>
    </rPh>
    <rPh sb="15" eb="17">
      <t>イクエイ</t>
    </rPh>
    <rPh sb="17" eb="19">
      <t>ザイダン</t>
    </rPh>
    <phoneticPr fontId="5"/>
  </si>
  <si>
    <t>財務諸表に対する注記</t>
  </si>
  <si>
    <t>１．継続事業の前提に関する注記</t>
  </si>
  <si>
    <t>継続事業の前提に重要な疑義を抱かせる事象又は状況はない。</t>
    <rPh sb="0" eb="2">
      <t>ケイゾク</t>
    </rPh>
    <rPh sb="2" eb="4">
      <t>ジギョウ</t>
    </rPh>
    <rPh sb="5" eb="7">
      <t>ゼンテイ</t>
    </rPh>
    <rPh sb="8" eb="10">
      <t>ジュウヨウ</t>
    </rPh>
    <rPh sb="11" eb="13">
      <t>ギギ</t>
    </rPh>
    <rPh sb="14" eb="15">
      <t>イダ</t>
    </rPh>
    <rPh sb="18" eb="20">
      <t>ジショウ</t>
    </rPh>
    <rPh sb="20" eb="21">
      <t>マタ</t>
    </rPh>
    <rPh sb="22" eb="24">
      <t>ジョウキョウ</t>
    </rPh>
    <phoneticPr fontId="5"/>
  </si>
  <si>
    <t>２．重要な会計方針</t>
  </si>
  <si>
    <t>（１）有価証券の評価基準及び評価方法</t>
  </si>
  <si>
    <t>　　　　購入時の取得価額（簿価）によっている。</t>
    <rPh sb="4" eb="6">
      <t>コウニュウ</t>
    </rPh>
    <rPh sb="6" eb="7">
      <t>ジ</t>
    </rPh>
    <rPh sb="8" eb="10">
      <t>シュトク</t>
    </rPh>
    <rPh sb="10" eb="12">
      <t>カガク</t>
    </rPh>
    <rPh sb="13" eb="15">
      <t>ボカ</t>
    </rPh>
    <phoneticPr fontId="5"/>
  </si>
  <si>
    <t>（２）消費税等の会計処理</t>
    <phoneticPr fontId="5"/>
  </si>
  <si>
    <t>　　　　消費税等の会計処理は、税込方式によっている。</t>
    <rPh sb="4" eb="7">
      <t>ショウヒゼイ</t>
    </rPh>
    <rPh sb="7" eb="8">
      <t>トウ</t>
    </rPh>
    <rPh sb="9" eb="11">
      <t>カイケイ</t>
    </rPh>
    <rPh sb="11" eb="13">
      <t>ショリ</t>
    </rPh>
    <rPh sb="15" eb="17">
      <t>ゼイコミ</t>
    </rPh>
    <rPh sb="17" eb="19">
      <t>ホウシキ</t>
    </rPh>
    <phoneticPr fontId="5"/>
  </si>
  <si>
    <t>３．会計方針の変更</t>
  </si>
  <si>
    <t>該当なし。</t>
    <rPh sb="0" eb="2">
      <t>ガイトウ</t>
    </rPh>
    <phoneticPr fontId="5"/>
  </si>
  <si>
    <t>４．基本財産及び特定資産の増減額及びその残高</t>
  </si>
  <si>
    <t>基本財産及び特定資産の増減額及びその残高は、次のとおりである。</t>
  </si>
  <si>
    <t>科　目</t>
  </si>
  <si>
    <t>前期末残高</t>
  </si>
  <si>
    <t>当期増加額</t>
  </si>
  <si>
    <t>当期減少額</t>
  </si>
  <si>
    <t>当期末残高</t>
  </si>
  <si>
    <t>基本財産</t>
  </si>
  <si>
    <t>　普通預金（鹿児島銀行本店）</t>
    <rPh sb="1" eb="3">
      <t>フツウ</t>
    </rPh>
    <rPh sb="3" eb="5">
      <t>ヨキン</t>
    </rPh>
    <rPh sb="6" eb="9">
      <t>カゴシマ</t>
    </rPh>
    <rPh sb="9" eb="11">
      <t>ギンコウ</t>
    </rPh>
    <rPh sb="11" eb="13">
      <t>ホンテン</t>
    </rPh>
    <phoneticPr fontId="5"/>
  </si>
  <si>
    <t>　普通預金（鹿児島銀行上町支店）</t>
    <rPh sb="1" eb="3">
      <t>フツウ</t>
    </rPh>
    <rPh sb="3" eb="5">
      <t>ヨキン</t>
    </rPh>
    <rPh sb="6" eb="9">
      <t>カゴシマ</t>
    </rPh>
    <rPh sb="9" eb="11">
      <t>ギンコウ</t>
    </rPh>
    <rPh sb="11" eb="12">
      <t>ウエ</t>
    </rPh>
    <rPh sb="12" eb="13">
      <t>マチ</t>
    </rPh>
    <rPh sb="13" eb="15">
      <t>シテン</t>
    </rPh>
    <phoneticPr fontId="5"/>
  </si>
  <si>
    <t>　有価証券</t>
    <rPh sb="1" eb="3">
      <t>ユウカ</t>
    </rPh>
    <rPh sb="3" eb="5">
      <t>ショウケン</t>
    </rPh>
    <phoneticPr fontId="5"/>
  </si>
  <si>
    <t>　預け金</t>
    <rPh sb="1" eb="2">
      <t>アズ</t>
    </rPh>
    <rPh sb="3" eb="4">
      <t>キン</t>
    </rPh>
    <phoneticPr fontId="5"/>
  </si>
  <si>
    <t>　外貨普通預金</t>
    <rPh sb="1" eb="3">
      <t>ガイカ</t>
    </rPh>
    <rPh sb="3" eb="5">
      <t>フツウ</t>
    </rPh>
    <rPh sb="5" eb="7">
      <t>ヨキン</t>
    </rPh>
    <phoneticPr fontId="5"/>
  </si>
  <si>
    <t>小　　計</t>
  </si>
  <si>
    <t>特定資産</t>
  </si>
  <si>
    <t>　普通預金（鹿児島県信連本所）</t>
    <rPh sb="1" eb="3">
      <t>フツウ</t>
    </rPh>
    <rPh sb="3" eb="5">
      <t>ヨキン</t>
    </rPh>
    <rPh sb="6" eb="9">
      <t>カゴシマ</t>
    </rPh>
    <rPh sb="9" eb="10">
      <t>ケン</t>
    </rPh>
    <rPh sb="10" eb="11">
      <t>シン</t>
    </rPh>
    <rPh sb="11" eb="12">
      <t>レン</t>
    </rPh>
    <rPh sb="12" eb="14">
      <t>ホンショ</t>
    </rPh>
    <phoneticPr fontId="5"/>
  </si>
  <si>
    <t>　普通預金（鹿児島相互信用金庫）</t>
    <rPh sb="1" eb="3">
      <t>フツウ</t>
    </rPh>
    <rPh sb="3" eb="5">
      <t>ヨキン</t>
    </rPh>
    <rPh sb="6" eb="9">
      <t>カゴシマ</t>
    </rPh>
    <rPh sb="9" eb="11">
      <t>ソウゴ</t>
    </rPh>
    <rPh sb="11" eb="13">
      <t>シンヨウ</t>
    </rPh>
    <rPh sb="13" eb="15">
      <t>キンコ</t>
    </rPh>
    <phoneticPr fontId="5"/>
  </si>
  <si>
    <t>　奨学金貸与金</t>
    <rPh sb="1" eb="4">
      <t>ショウガクキン</t>
    </rPh>
    <rPh sb="4" eb="6">
      <t>タイヨ</t>
    </rPh>
    <rPh sb="6" eb="7">
      <t>キン</t>
    </rPh>
    <phoneticPr fontId="5"/>
  </si>
  <si>
    <t>合　　計</t>
  </si>
  <si>
    <t>５．基本財産及び特定資産の財源等の内訳</t>
  </si>
  <si>
    <t>基本財産及び特定資産の財源等の内訳は、次のとおりである。</t>
  </si>
  <si>
    <t>（うち指定正味財産からの充当額）</t>
  </si>
  <si>
    <t>（うち一般正味財産からの充当額）</t>
  </si>
  <si>
    <t>（うち負債に対応する額）</t>
  </si>
  <si>
    <t>６．担保に供している資産</t>
  </si>
  <si>
    <t>７．固定資産の取得価額、減価償却累計額及び当期末残高</t>
  </si>
  <si>
    <t>８．債権の債権金額、貸倒引当金の当期末残高及び当該債権の当期末残高</t>
  </si>
  <si>
    <t>９．保証債務（債務保証を主たる目的事業としている場合を除く。）等の偶発債務</t>
  </si>
  <si>
    <t>１０．満期保有目的の債券の内訳並びに帳簿価額、時価及び評価損益</t>
  </si>
  <si>
    <t>満期保有目的の債券の内訳並びに帳簿価額、時価及び評価損益は、次のとおりである。</t>
  </si>
  <si>
    <t>種類及び銘柄</t>
    <rPh sb="0" eb="2">
      <t>シュルイ</t>
    </rPh>
    <rPh sb="2" eb="3">
      <t>オヨ</t>
    </rPh>
    <rPh sb="4" eb="6">
      <t>メイガラ</t>
    </rPh>
    <phoneticPr fontId="5"/>
  </si>
  <si>
    <t>帳簿価額</t>
    <rPh sb="0" eb="2">
      <t>チョウボ</t>
    </rPh>
    <rPh sb="2" eb="4">
      <t>カガク</t>
    </rPh>
    <phoneticPr fontId="5"/>
  </si>
  <si>
    <t>時価</t>
    <rPh sb="0" eb="2">
      <t>ジカ</t>
    </rPh>
    <phoneticPr fontId="5"/>
  </si>
  <si>
    <t>評価損益</t>
    <rPh sb="0" eb="2">
      <t>ヒョウカ</t>
    </rPh>
    <rPh sb="2" eb="4">
      <t>ソンエキ</t>
    </rPh>
    <phoneticPr fontId="5"/>
  </si>
  <si>
    <t>野村　外国公社債</t>
    <rPh sb="0" eb="2">
      <t>ノムラ</t>
    </rPh>
    <rPh sb="3" eb="5">
      <t>ガイコク</t>
    </rPh>
    <rPh sb="5" eb="8">
      <t>コウシャサイ</t>
    </rPh>
    <phoneticPr fontId="5"/>
  </si>
  <si>
    <t>野村　国内公社債</t>
    <rPh sb="0" eb="2">
      <t>ノムラ</t>
    </rPh>
    <rPh sb="3" eb="5">
      <t>コクナイ</t>
    </rPh>
    <rPh sb="5" eb="8">
      <t>コウシャサイ</t>
    </rPh>
    <phoneticPr fontId="5"/>
  </si>
  <si>
    <t>第2回ｿﾌﾄﾊﾞﾝｸ株式会社無担保社債</t>
    <rPh sb="0" eb="1">
      <t>ダイ</t>
    </rPh>
    <rPh sb="2" eb="3">
      <t>カイ</t>
    </rPh>
    <rPh sb="10" eb="14">
      <t>カブシキガイシャ</t>
    </rPh>
    <rPh sb="14" eb="17">
      <t>ムタンポ</t>
    </rPh>
    <rPh sb="17" eb="19">
      <t>シャサイ</t>
    </rPh>
    <phoneticPr fontId="5"/>
  </si>
  <si>
    <t>SMBC　累積投資</t>
    <rPh sb="5" eb="7">
      <t>ルイセキ</t>
    </rPh>
    <rPh sb="7" eb="9">
      <t>トウシ</t>
    </rPh>
    <phoneticPr fontId="5"/>
  </si>
  <si>
    <t>大和　外国債権</t>
    <rPh sb="0" eb="2">
      <t>ダイワ</t>
    </rPh>
    <rPh sb="3" eb="5">
      <t>ガイコク</t>
    </rPh>
    <rPh sb="5" eb="7">
      <t>サイケン</t>
    </rPh>
    <phoneticPr fontId="5"/>
  </si>
  <si>
    <t>大和　外国債券</t>
    <rPh sb="0" eb="2">
      <t>ダイワ</t>
    </rPh>
    <rPh sb="3" eb="5">
      <t>ガイコク</t>
    </rPh>
    <rPh sb="5" eb="7">
      <t>サイケン</t>
    </rPh>
    <phoneticPr fontId="5"/>
  </si>
  <si>
    <t>大和　外国積立投資</t>
    <rPh sb="0" eb="2">
      <t>ダイワ</t>
    </rPh>
    <rPh sb="3" eb="5">
      <t>ガイコク</t>
    </rPh>
    <rPh sb="5" eb="7">
      <t>ツミタテ</t>
    </rPh>
    <rPh sb="7" eb="9">
      <t>トウシ</t>
    </rPh>
    <phoneticPr fontId="5"/>
  </si>
  <si>
    <t>ダイワ外貨MMF</t>
    <rPh sb="3" eb="5">
      <t>ガイカ</t>
    </rPh>
    <phoneticPr fontId="5"/>
  </si>
  <si>
    <t>みずほ　外国債券</t>
    <rPh sb="4" eb="6">
      <t>ガイコク</t>
    </rPh>
    <rPh sb="6" eb="8">
      <t>サイケン</t>
    </rPh>
    <phoneticPr fontId="5"/>
  </si>
  <si>
    <t>みずほ　累積投資</t>
    <rPh sb="4" eb="6">
      <t>ルイセキ</t>
    </rPh>
    <rPh sb="6" eb="8">
      <t>トウシ</t>
    </rPh>
    <phoneticPr fontId="5"/>
  </si>
  <si>
    <t>ﾆｭｰｼﾞｰﾗﾝﾄﾞﾄﾞﾙMMF</t>
    <phoneticPr fontId="5"/>
  </si>
  <si>
    <t>大和ﾈｸｽﾄ　外貨普通預金</t>
    <rPh sb="0" eb="2">
      <t>ダイワ</t>
    </rPh>
    <rPh sb="7" eb="9">
      <t>ガイカ</t>
    </rPh>
    <rPh sb="9" eb="11">
      <t>フツウ</t>
    </rPh>
    <rPh sb="11" eb="13">
      <t>ヨキン</t>
    </rPh>
    <phoneticPr fontId="5"/>
  </si>
  <si>
    <t>外貨普通預金（ﾆｭｰｼﾞｰﾗﾝﾄﾞﾄﾞﾙ）</t>
    <rPh sb="0" eb="2">
      <t>ガイカ</t>
    </rPh>
    <rPh sb="2" eb="4">
      <t>フツウ</t>
    </rPh>
    <rPh sb="4" eb="6">
      <t>ヨキン</t>
    </rPh>
    <phoneticPr fontId="5"/>
  </si>
  <si>
    <t>外貨普通預金（南ｱﾌﾘｶﾗﾝﾄﾞ）</t>
    <rPh sb="0" eb="2">
      <t>ガイカ</t>
    </rPh>
    <rPh sb="2" eb="4">
      <t>フツウ</t>
    </rPh>
    <rPh sb="4" eb="6">
      <t>ヨキン</t>
    </rPh>
    <rPh sb="7" eb="8">
      <t>ミナミ</t>
    </rPh>
    <phoneticPr fontId="5"/>
  </si>
  <si>
    <t>大和ﾈｸｽﾄ　普通預金</t>
    <rPh sb="0" eb="2">
      <t>ダイワ</t>
    </rPh>
    <rPh sb="7" eb="9">
      <t>フツウ</t>
    </rPh>
    <rPh sb="9" eb="11">
      <t>ヨキン</t>
    </rPh>
    <phoneticPr fontId="5"/>
  </si>
  <si>
    <t>円普通預金</t>
    <rPh sb="0" eb="1">
      <t>エン</t>
    </rPh>
    <rPh sb="1" eb="3">
      <t>フツウ</t>
    </rPh>
    <rPh sb="3" eb="5">
      <t>ヨキン</t>
    </rPh>
    <phoneticPr fontId="5"/>
  </si>
  <si>
    <t>三菱UFJ　預け金</t>
    <rPh sb="0" eb="2">
      <t>ミツビシ</t>
    </rPh>
    <rPh sb="6" eb="7">
      <t>アズ</t>
    </rPh>
    <rPh sb="8" eb="9">
      <t>キン</t>
    </rPh>
    <phoneticPr fontId="5"/>
  </si>
  <si>
    <t>三菱UFJﾓﾙｶﾞﾝｽﾀﾝﾚｰ</t>
    <rPh sb="0" eb="2">
      <t>ミツビシ</t>
    </rPh>
    <phoneticPr fontId="5"/>
  </si>
  <si>
    <t>１１．基金及び代替基金の増減額及びその残高</t>
    <rPh sb="3" eb="5">
      <t>キキン</t>
    </rPh>
    <rPh sb="5" eb="6">
      <t>オヨ</t>
    </rPh>
    <rPh sb="7" eb="8">
      <t>ダイ</t>
    </rPh>
    <rPh sb="8" eb="9">
      <t>カ</t>
    </rPh>
    <rPh sb="9" eb="11">
      <t>キキン</t>
    </rPh>
    <rPh sb="12" eb="15">
      <t>ゾウゲンガク</t>
    </rPh>
    <rPh sb="15" eb="16">
      <t>オヨ</t>
    </rPh>
    <rPh sb="19" eb="21">
      <t>ザンダカ</t>
    </rPh>
    <phoneticPr fontId="5"/>
  </si>
  <si>
    <t>基金及び代替基金の増減額及びその残高は、次のとおりである。</t>
    <rPh sb="0" eb="2">
      <t>キキン</t>
    </rPh>
    <rPh sb="2" eb="3">
      <t>オヨ</t>
    </rPh>
    <rPh sb="4" eb="5">
      <t>ダイ</t>
    </rPh>
    <rPh sb="5" eb="6">
      <t>カ</t>
    </rPh>
    <rPh sb="6" eb="8">
      <t>キキン</t>
    </rPh>
    <rPh sb="9" eb="12">
      <t>ゾウゲンガク</t>
    </rPh>
    <rPh sb="12" eb="13">
      <t>オヨ</t>
    </rPh>
    <rPh sb="16" eb="18">
      <t>ザンダカ</t>
    </rPh>
    <rPh sb="20" eb="21">
      <t>ツギ</t>
    </rPh>
    <phoneticPr fontId="5"/>
  </si>
  <si>
    <t>基金</t>
    <rPh sb="0" eb="2">
      <t>キキン</t>
    </rPh>
    <phoneticPr fontId="5"/>
  </si>
  <si>
    <t>　奨学事業基金（鹿児島県信連本所）</t>
    <rPh sb="1" eb="3">
      <t>ショウガク</t>
    </rPh>
    <rPh sb="3" eb="5">
      <t>ジギョウ</t>
    </rPh>
    <rPh sb="5" eb="7">
      <t>キキン</t>
    </rPh>
    <rPh sb="8" eb="12">
      <t>カゴシマケン</t>
    </rPh>
    <rPh sb="12" eb="13">
      <t>シン</t>
    </rPh>
    <rPh sb="13" eb="14">
      <t>レン</t>
    </rPh>
    <rPh sb="14" eb="16">
      <t>ホンショ</t>
    </rPh>
    <phoneticPr fontId="5"/>
  </si>
  <si>
    <t>　奨学事業基金（鹿児島相互信用金庫）</t>
    <rPh sb="1" eb="3">
      <t>ショウガク</t>
    </rPh>
    <rPh sb="3" eb="5">
      <t>ジギョウ</t>
    </rPh>
    <rPh sb="5" eb="7">
      <t>キキン</t>
    </rPh>
    <rPh sb="8" eb="11">
      <t>カゴシマ</t>
    </rPh>
    <rPh sb="11" eb="13">
      <t>ソウゴ</t>
    </rPh>
    <rPh sb="13" eb="15">
      <t>シンヨウ</t>
    </rPh>
    <rPh sb="15" eb="17">
      <t>キンコ</t>
    </rPh>
    <phoneticPr fontId="5"/>
  </si>
  <si>
    <t>１２．指定正味財産から一般正味財産への振替額の内訳</t>
  </si>
  <si>
    <t>指定正味財産から一般正味財産への振替額の内訳は、次のとおりである。</t>
  </si>
  <si>
    <t>内  容</t>
  </si>
  <si>
    <t>金  額</t>
  </si>
  <si>
    <t>経常収益への振替額</t>
    <rPh sb="0" eb="2">
      <t>ケイジョウ</t>
    </rPh>
    <rPh sb="2" eb="4">
      <t>シュウエキ</t>
    </rPh>
    <rPh sb="6" eb="8">
      <t>フリカエ</t>
    </rPh>
    <rPh sb="8" eb="9">
      <t>ガク</t>
    </rPh>
    <phoneticPr fontId="5"/>
  </si>
  <si>
    <t>　基本財産有価証券運用益振替額</t>
    <rPh sb="1" eb="3">
      <t>キホン</t>
    </rPh>
    <rPh sb="3" eb="5">
      <t>ザイサン</t>
    </rPh>
    <rPh sb="5" eb="7">
      <t>ユウカ</t>
    </rPh>
    <rPh sb="7" eb="9">
      <t>ショウケン</t>
    </rPh>
    <rPh sb="9" eb="12">
      <t>ウンヨウエキ</t>
    </rPh>
    <rPh sb="12" eb="14">
      <t>フリカエ</t>
    </rPh>
    <rPh sb="14" eb="15">
      <t>ガク</t>
    </rPh>
    <phoneticPr fontId="5"/>
  </si>
  <si>
    <t>　基本財産受取利息振替額</t>
    <rPh sb="1" eb="3">
      <t>キホン</t>
    </rPh>
    <rPh sb="3" eb="5">
      <t>ザイサン</t>
    </rPh>
    <rPh sb="5" eb="7">
      <t>ウケトリ</t>
    </rPh>
    <rPh sb="7" eb="9">
      <t>リソク</t>
    </rPh>
    <rPh sb="9" eb="11">
      <t>フリカエ</t>
    </rPh>
    <rPh sb="11" eb="12">
      <t>ガク</t>
    </rPh>
    <phoneticPr fontId="5"/>
  </si>
  <si>
    <t>１３．関連当事者との取引の内容</t>
  </si>
  <si>
    <t>１４．重要な後発事象</t>
    <phoneticPr fontId="5"/>
  </si>
  <si>
    <t>法　人　名：公益財団法人　ＴＫＣ協会</t>
  </si>
  <si>
    <t>附　属　明　細　書</t>
  </si>
  <si>
    <t>１．重要な固定資産の明細</t>
  </si>
  <si>
    <t>区分</t>
  </si>
  <si>
    <t>資産の種類</t>
  </si>
  <si>
    <t>期首帳簿価額</t>
  </si>
  <si>
    <t>期末帳簿価額</t>
  </si>
  <si>
    <t>土地（基）</t>
  </si>
  <si>
    <t>投資有価証券（基）</t>
  </si>
  <si>
    <t>基本財産計</t>
  </si>
  <si>
    <t>土地（特）</t>
  </si>
  <si>
    <t>建物（特）</t>
  </si>
  <si>
    <t>減価償却累計額（特）</t>
  </si>
  <si>
    <t>退職給付引当資産（特）</t>
  </si>
  <si>
    <t>減価償却引当資産（特）</t>
  </si>
  <si>
    <t>奨学事業目的資産（特）</t>
  </si>
  <si>
    <t>特定資産計</t>
  </si>
  <si>
    <t>その他固定資産</t>
  </si>
  <si>
    <t>建物</t>
  </si>
  <si>
    <t>車両運搬具</t>
  </si>
  <si>
    <t>什器備品</t>
  </si>
  <si>
    <t>減価償却累計額</t>
  </si>
  <si>
    <t>電話加入権</t>
  </si>
  <si>
    <t>敷金</t>
  </si>
  <si>
    <t>他会計長期貸付金</t>
  </si>
  <si>
    <t>投資有価証券</t>
  </si>
  <si>
    <t>その他固定資産計</t>
  </si>
  <si>
    <t>２．引当金の明細</t>
  </si>
  <si>
    <t>期首残高</t>
  </si>
  <si>
    <t>期末残高</t>
  </si>
  <si>
    <t>目的使用</t>
  </si>
  <si>
    <t>その他</t>
  </si>
  <si>
    <t>退職給付引当金</t>
  </si>
  <si>
    <t>法　人　名：公益財団法人　和田育英財団</t>
    <phoneticPr fontId="5"/>
  </si>
  <si>
    <t>財　産　目　録</t>
  </si>
  <si>
    <t>貸　借　対　照　表　科　目</t>
  </si>
  <si>
    <t>場所・物量等</t>
  </si>
  <si>
    <t>使用目的等</t>
  </si>
  <si>
    <t>金　　額</t>
  </si>
  <si>
    <t>（流動資産）</t>
  </si>
  <si>
    <t>流動資産合計</t>
  </si>
  <si>
    <t>（固定資産）</t>
  </si>
  <si>
    <t>普通預金</t>
    <rPh sb="0" eb="2">
      <t>フツウ</t>
    </rPh>
    <rPh sb="2" eb="4">
      <t>ヨキン</t>
    </rPh>
    <phoneticPr fontId="5"/>
  </si>
  <si>
    <t>鹿児島銀行本店</t>
  </si>
  <si>
    <t>公益目的事業の財源として使用している。</t>
    <rPh sb="0" eb="2">
      <t>コウエキ</t>
    </rPh>
    <rPh sb="2" eb="4">
      <t>モクテキ</t>
    </rPh>
    <rPh sb="4" eb="6">
      <t>ジギョウ</t>
    </rPh>
    <rPh sb="7" eb="9">
      <t>ザイゲン</t>
    </rPh>
    <rPh sb="12" eb="14">
      <t>シヨウ</t>
    </rPh>
    <phoneticPr fontId="5"/>
  </si>
  <si>
    <t>鹿児島銀行上町支店</t>
  </si>
  <si>
    <t>有価証券</t>
    <rPh sb="0" eb="2">
      <t>ユウカ</t>
    </rPh>
    <rPh sb="2" eb="4">
      <t>ショウケン</t>
    </rPh>
    <phoneticPr fontId="5"/>
  </si>
  <si>
    <t>野村　外国公社債</t>
  </si>
  <si>
    <t>野村　国内公社債</t>
  </si>
  <si>
    <t>第2回ｿﾌﾄﾊﾞﾝｸ株式会社無担保社債</t>
  </si>
  <si>
    <t>SMBC　累積投資</t>
  </si>
  <si>
    <t>大和　外国債権</t>
  </si>
  <si>
    <t>大和　外国債券</t>
  </si>
  <si>
    <t>大和　外国積立投資</t>
  </si>
  <si>
    <t>ダイワ外貨MMF</t>
  </si>
  <si>
    <t>みずほ　外国債券</t>
  </si>
  <si>
    <t>みずほ　累積投資</t>
  </si>
  <si>
    <t>ﾆｭｰｼﾞｰﾗﾝﾄﾞﾄﾞﾙMMF</t>
  </si>
  <si>
    <t>預け金</t>
    <rPh sb="0" eb="1">
      <t>アズ</t>
    </rPh>
    <rPh sb="2" eb="3">
      <t>キン</t>
    </rPh>
    <phoneticPr fontId="5"/>
  </si>
  <si>
    <t>三菱UFJ　預け金</t>
  </si>
  <si>
    <t>三菱UFJﾓﾙｶﾞﾝｽﾀﾝﾚｰ</t>
  </si>
  <si>
    <t>有価証券購入等に使用するための預け金</t>
    <rPh sb="0" eb="2">
      <t>ユウカ</t>
    </rPh>
    <rPh sb="2" eb="4">
      <t>ショウケン</t>
    </rPh>
    <rPh sb="4" eb="6">
      <t>コウニュウ</t>
    </rPh>
    <rPh sb="6" eb="7">
      <t>トウ</t>
    </rPh>
    <rPh sb="8" eb="10">
      <t>シヨウ</t>
    </rPh>
    <rPh sb="15" eb="16">
      <t>アズ</t>
    </rPh>
    <rPh sb="17" eb="18">
      <t>キン</t>
    </rPh>
    <phoneticPr fontId="5"/>
  </si>
  <si>
    <t>外貨普通預金</t>
    <rPh sb="0" eb="2">
      <t>ガイカ</t>
    </rPh>
    <rPh sb="2" eb="4">
      <t>フツウ</t>
    </rPh>
    <rPh sb="4" eb="6">
      <t>ヨキン</t>
    </rPh>
    <phoneticPr fontId="5"/>
  </si>
  <si>
    <t>大和ﾈｸｽﾄ　外貨普通預金</t>
  </si>
  <si>
    <t>外貨普通預金（ﾆｭｰｼﾞｰﾗﾝﾄﾞﾄﾞﾙ）</t>
  </si>
  <si>
    <t>外貨普通預金（南ｱﾌﾘｶﾗﾝﾄﾞ）</t>
  </si>
  <si>
    <t>大和ﾈｸｽﾄ　円普通預金</t>
  </si>
  <si>
    <t>円普通預金</t>
  </si>
  <si>
    <t>奨学事業基金</t>
    <rPh sb="4" eb="6">
      <t>キキン</t>
    </rPh>
    <phoneticPr fontId="5"/>
  </si>
  <si>
    <t>鹿児島県信用農業協同組合連合会　本所</t>
    <rPh sb="0" eb="4">
      <t>カゴシマケン</t>
    </rPh>
    <rPh sb="4" eb="6">
      <t>シンヨウ</t>
    </rPh>
    <rPh sb="6" eb="8">
      <t>ノウギョウ</t>
    </rPh>
    <rPh sb="8" eb="10">
      <t>キョウドウ</t>
    </rPh>
    <rPh sb="10" eb="12">
      <t>クミアイ</t>
    </rPh>
    <rPh sb="12" eb="15">
      <t>レンゴウカイ</t>
    </rPh>
    <rPh sb="16" eb="18">
      <t>ホンショ</t>
    </rPh>
    <phoneticPr fontId="5"/>
  </si>
  <si>
    <t>鹿児島相互信用金庫　上町支店</t>
    <rPh sb="0" eb="3">
      <t>カゴシマ</t>
    </rPh>
    <rPh sb="3" eb="5">
      <t>ソウゴ</t>
    </rPh>
    <rPh sb="5" eb="7">
      <t>シンヨウ</t>
    </rPh>
    <rPh sb="7" eb="9">
      <t>キンコ</t>
    </rPh>
    <rPh sb="10" eb="11">
      <t>ウエ</t>
    </rPh>
    <rPh sb="11" eb="12">
      <t>マチ</t>
    </rPh>
    <rPh sb="12" eb="14">
      <t>シテン</t>
    </rPh>
    <phoneticPr fontId="5"/>
  </si>
  <si>
    <t>奨学金貸与金</t>
    <rPh sb="0" eb="3">
      <t>ショウガクキン</t>
    </rPh>
    <rPh sb="3" eb="5">
      <t>タイヨ</t>
    </rPh>
    <rPh sb="5" eb="6">
      <t>キン</t>
    </rPh>
    <phoneticPr fontId="5"/>
  </si>
  <si>
    <t>奨学金貸与金</t>
    <rPh sb="0" eb="5">
      <t>ショウガクキンタイヨ</t>
    </rPh>
    <rPh sb="5" eb="6">
      <t>キン</t>
    </rPh>
    <phoneticPr fontId="5"/>
  </si>
  <si>
    <t>固定資産合計</t>
  </si>
  <si>
    <t>　　資産合計</t>
  </si>
  <si>
    <t>（流動負債）</t>
  </si>
  <si>
    <t>流動負債合計</t>
  </si>
  <si>
    <t>（固定負債）</t>
  </si>
  <si>
    <t>固定負債合計</t>
  </si>
  <si>
    <t>　　負債合計</t>
  </si>
  <si>
    <t>　　正味財産</t>
  </si>
  <si>
    <t>日興ガリレオ</t>
  </si>
  <si>
    <t>日興ガリレオ</t>
    <rPh sb="0" eb="1">
      <t>ニチ</t>
    </rPh>
    <phoneticPr fontId="5"/>
  </si>
  <si>
    <t>運用益を公益目的事業及び法人会計の財源として使用している。</t>
    <rPh sb="0" eb="3">
      <t>ウンヨウエキ</t>
    </rPh>
    <rPh sb="4" eb="6">
      <t>コウエキ</t>
    </rPh>
    <rPh sb="6" eb="8">
      <t>モクテキ</t>
    </rPh>
    <rPh sb="8" eb="10">
      <t>ジギョウ</t>
    </rPh>
    <rPh sb="10" eb="11">
      <t>オヨ</t>
    </rPh>
    <rPh sb="12" eb="14">
      <t>ホウジン</t>
    </rPh>
    <rPh sb="14" eb="16">
      <t>カイケイ</t>
    </rPh>
    <rPh sb="17" eb="19">
      <t>ザイゲン</t>
    </rPh>
    <rPh sb="22" eb="24">
      <t>シヨウ</t>
    </rPh>
    <phoneticPr fontId="5"/>
  </si>
  <si>
    <t>野村　預け金</t>
    <rPh sb="0" eb="2">
      <t>ノムラ</t>
    </rPh>
    <rPh sb="3" eb="4">
      <t>アズ</t>
    </rPh>
    <rPh sb="5" eb="6">
      <t>キン</t>
    </rPh>
    <phoneticPr fontId="4"/>
  </si>
  <si>
    <t>野村証券</t>
    <rPh sb="0" eb="2">
      <t>ノムラ</t>
    </rPh>
    <rPh sb="2" eb="4">
      <t>ショウケン</t>
    </rPh>
    <phoneticPr fontId="4"/>
  </si>
  <si>
    <t>　　　　有価証券償還</t>
    <rPh sb="4" eb="6">
      <t>ユウカ</t>
    </rPh>
    <rPh sb="6" eb="8">
      <t>ショウケン</t>
    </rPh>
    <rPh sb="8" eb="10">
      <t>ショウカン</t>
    </rPh>
    <phoneticPr fontId="1"/>
  </si>
  <si>
    <t>　　　　預り金</t>
    <rPh sb="4" eb="5">
      <t>アズカ</t>
    </rPh>
    <rPh sb="6" eb="7">
      <t>キン</t>
    </rPh>
    <phoneticPr fontId="1"/>
  </si>
  <si>
    <t xml:space="preserve">            福利厚生費</t>
    <rPh sb="12" eb="14">
      <t>フクリ</t>
    </rPh>
    <rPh sb="14" eb="16">
      <t>コウセイ</t>
    </rPh>
    <rPh sb="16" eb="17">
      <t>ヒ</t>
    </rPh>
    <phoneticPr fontId="1"/>
  </si>
  <si>
    <t xml:space="preserve">            会議費</t>
    <rPh sb="12" eb="14">
      <t>カイギ</t>
    </rPh>
    <rPh sb="14" eb="15">
      <t>ヒ</t>
    </rPh>
    <phoneticPr fontId="1"/>
  </si>
  <si>
    <t xml:space="preserve">            会議費</t>
    <phoneticPr fontId="1"/>
  </si>
  <si>
    <t xml:space="preserve">            租税公課</t>
    <rPh sb="12" eb="14">
      <t>ソゼイ</t>
    </rPh>
    <rPh sb="14" eb="16">
      <t>コウカ</t>
    </rPh>
    <phoneticPr fontId="1"/>
  </si>
  <si>
    <t xml:space="preserve">            事務用品費</t>
    <rPh sb="12" eb="14">
      <t>ジム</t>
    </rPh>
    <rPh sb="14" eb="16">
      <t>ヨウヒン</t>
    </rPh>
    <rPh sb="16" eb="17">
      <t>ヒ</t>
    </rPh>
    <phoneticPr fontId="1"/>
  </si>
  <si>
    <t xml:space="preserve">            支払手数料</t>
    <rPh sb="12" eb="14">
      <t>シハラ</t>
    </rPh>
    <rPh sb="14" eb="17">
      <t>テスウリョウ</t>
    </rPh>
    <phoneticPr fontId="1"/>
  </si>
  <si>
    <t>預金利息つかない、預金の変動は確認すること</t>
    <rPh sb="0" eb="2">
      <t>ヨキン</t>
    </rPh>
    <rPh sb="2" eb="4">
      <t>リソク</t>
    </rPh>
    <rPh sb="9" eb="11">
      <t>ヨキン</t>
    </rPh>
    <rPh sb="12" eb="14">
      <t>ヘンドウ</t>
    </rPh>
    <rPh sb="15" eb="17">
      <t>カクニン</t>
    </rPh>
    <phoneticPr fontId="1"/>
  </si>
  <si>
    <t xml:space="preserve">            福利厚生費</t>
    <rPh sb="12" eb="14">
      <t>フクリ</t>
    </rPh>
    <rPh sb="14" eb="17">
      <t>コウセイヒ</t>
    </rPh>
    <phoneticPr fontId="1"/>
  </si>
  <si>
    <t xml:space="preserve">            会議費</t>
    <rPh sb="12" eb="15">
      <t>カイギヒ</t>
    </rPh>
    <phoneticPr fontId="1"/>
  </si>
  <si>
    <t>　　　　　　租税公課</t>
    <rPh sb="6" eb="8">
      <t>ソゼイ</t>
    </rPh>
    <rPh sb="8" eb="10">
      <t>コウカ</t>
    </rPh>
    <phoneticPr fontId="2"/>
  </si>
  <si>
    <t>外貨普通預金（ｵｰｽﾄﾗﾘｱﾄﾞﾙ）</t>
    <rPh sb="0" eb="2">
      <t>ガイカ</t>
    </rPh>
    <rPh sb="2" eb="4">
      <t>フツウ</t>
    </rPh>
    <rPh sb="4" eb="6">
      <t>ヨキン</t>
    </rPh>
    <phoneticPr fontId="5"/>
  </si>
  <si>
    <t xml:space="preserve">          　普通預金（鹿児島銀行上町支店）</t>
    <rPh sb="11" eb="13">
      <t>フツウ</t>
    </rPh>
    <rPh sb="13" eb="15">
      <t>ヨキン</t>
    </rPh>
    <rPh sb="16" eb="19">
      <t>カゴシマ</t>
    </rPh>
    <rPh sb="19" eb="21">
      <t>ギンコウ</t>
    </rPh>
    <rPh sb="21" eb="22">
      <t>ウエ</t>
    </rPh>
    <rPh sb="22" eb="23">
      <t>マチ</t>
    </rPh>
    <rPh sb="23" eb="25">
      <t>シテン</t>
    </rPh>
    <rPh sb="24" eb="25">
      <t>テン</t>
    </rPh>
    <phoneticPr fontId="1"/>
  </si>
  <si>
    <t>　普通預金（鹿児島銀行上町支店）</t>
    <rPh sb="1" eb="3">
      <t>フツウ</t>
    </rPh>
    <rPh sb="3" eb="5">
      <t>ヨキン</t>
    </rPh>
    <rPh sb="6" eb="9">
      <t>カゴシマ</t>
    </rPh>
    <rPh sb="9" eb="11">
      <t>ギンコウ</t>
    </rPh>
    <rPh sb="11" eb="12">
      <t>ウエ</t>
    </rPh>
    <rPh sb="12" eb="13">
      <t>マチ</t>
    </rPh>
    <rPh sb="13" eb="15">
      <t>シテン</t>
    </rPh>
    <rPh sb="14" eb="15">
      <t>テン</t>
    </rPh>
    <phoneticPr fontId="5"/>
  </si>
  <si>
    <t>ｳｴｽﾄﾊﾟｯｸ・ﾊﾞﾝｷﾝｸﾞ・ｺｰﾎﾟﾚｰｼｮﾝ</t>
    <phoneticPr fontId="5"/>
  </si>
  <si>
    <t>外貨普通預金（ｵｰｽﾄﾗﾘｱﾄﾞﾙ）</t>
    <phoneticPr fontId="4"/>
  </si>
  <si>
    <t>財　務　諸　表</t>
  </si>
  <si>
    <t>〒892-0816</t>
    <phoneticPr fontId="6"/>
  </si>
  <si>
    <t>鹿児島市山下町16-11</t>
    <rPh sb="4" eb="6">
      <t>ヤマシタ</t>
    </rPh>
    <rPh sb="6" eb="7">
      <t>マチ</t>
    </rPh>
    <phoneticPr fontId="6"/>
  </si>
  <si>
    <t>公益財団法人　和田育英財団</t>
    <rPh sb="0" eb="2">
      <t>コウエキ</t>
    </rPh>
    <rPh sb="2" eb="4">
      <t>ザイダン</t>
    </rPh>
    <rPh sb="4" eb="6">
      <t>ホウジン</t>
    </rPh>
    <rPh sb="7" eb="9">
      <t>ワダ</t>
    </rPh>
    <rPh sb="9" eb="11">
      <t>イクエイ</t>
    </rPh>
    <rPh sb="11" eb="13">
      <t>ザイダン</t>
    </rPh>
    <phoneticPr fontId="6"/>
  </si>
  <si>
    <t>理事長　野添　正文</t>
    <rPh sb="4" eb="6">
      <t>ノゾエ</t>
    </rPh>
    <rPh sb="7" eb="8">
      <t>タダ</t>
    </rPh>
    <rPh sb="8" eb="9">
      <t>フミ</t>
    </rPh>
    <phoneticPr fontId="6"/>
  </si>
  <si>
    <t>ﾉﾙｳｪｰ地方金融公社ﾄﾙｺﾘﾗ建債権</t>
    <rPh sb="5" eb="7">
      <t>チホウ</t>
    </rPh>
    <rPh sb="7" eb="9">
      <t>キンユウ</t>
    </rPh>
    <rPh sb="9" eb="11">
      <t>コウシャ</t>
    </rPh>
    <rPh sb="16" eb="17">
      <t>ダテ</t>
    </rPh>
    <rPh sb="17" eb="19">
      <t>サイケン</t>
    </rPh>
    <phoneticPr fontId="5"/>
  </si>
  <si>
    <t>株式会社商船三井</t>
    <rPh sb="0" eb="4">
      <t>カブシキガイシャ</t>
    </rPh>
    <rPh sb="4" eb="6">
      <t>ショウセン</t>
    </rPh>
    <rPh sb="6" eb="8">
      <t>ミツイ</t>
    </rPh>
    <phoneticPr fontId="4"/>
  </si>
  <si>
    <t>みずほｺｰﾎﾟﾚｰﾄ銀行</t>
    <rPh sb="10" eb="12">
      <t>ギンコウ</t>
    </rPh>
    <phoneticPr fontId="4"/>
  </si>
  <si>
    <t>ﾄﾖﾀﾓｰﾀｰｸﾚｼﾞｯﾄｺｰﾎﾟﾚｰｼｮﾝ　米ﾄﾞﾙ建債権</t>
    <rPh sb="23" eb="24">
      <t>ベイ</t>
    </rPh>
    <phoneticPr fontId="4"/>
  </si>
  <si>
    <t>中米経済統合銀行</t>
    <rPh sb="0" eb="2">
      <t>チュウベイ</t>
    </rPh>
    <rPh sb="2" eb="4">
      <t>ケイザイ</t>
    </rPh>
    <rPh sb="4" eb="6">
      <t>トウゴウ</t>
    </rPh>
    <rPh sb="6" eb="8">
      <t>ギンコウ</t>
    </rPh>
    <phoneticPr fontId="4"/>
  </si>
  <si>
    <t>ﾄﾖﾀﾓｰﾀｰﾌｧｲﾅﾝｽ</t>
    <phoneticPr fontId="4"/>
  </si>
  <si>
    <t>ドイツ復興金融公庫</t>
    <rPh sb="3" eb="5">
      <t>フッコウ</t>
    </rPh>
    <rPh sb="5" eb="7">
      <t>キンユウ</t>
    </rPh>
    <rPh sb="7" eb="9">
      <t>コウコ</t>
    </rPh>
    <phoneticPr fontId="5"/>
  </si>
  <si>
    <t>三菱UFJ　外国債権</t>
    <rPh sb="0" eb="2">
      <t>ミツビシ</t>
    </rPh>
    <rPh sb="6" eb="8">
      <t>ガイコク</t>
    </rPh>
    <rPh sb="8" eb="10">
      <t>サイケン</t>
    </rPh>
    <phoneticPr fontId="5"/>
  </si>
  <si>
    <t>モルガン・スタンレー</t>
    <phoneticPr fontId="5"/>
  </si>
  <si>
    <t xml:space="preserve">            旅費交通費</t>
    <rPh sb="12" eb="17">
      <t>リョヒコウツウヒ</t>
    </rPh>
    <phoneticPr fontId="1"/>
  </si>
  <si>
    <t xml:space="preserve">            受取利息</t>
    <rPh sb="12" eb="14">
      <t>ウケトリ</t>
    </rPh>
    <phoneticPr fontId="1"/>
  </si>
  <si>
    <t>鹿児島相互信用金庫</t>
    <phoneticPr fontId="1"/>
  </si>
  <si>
    <t>　　　　　有価証券評価損益</t>
    <rPh sb="5" eb="7">
      <t>ユウカ</t>
    </rPh>
    <rPh sb="7" eb="9">
      <t>ショウケン</t>
    </rPh>
    <rPh sb="9" eb="11">
      <t>ヒョウカ</t>
    </rPh>
    <rPh sb="11" eb="13">
      <t>ソンエキ</t>
    </rPh>
    <phoneticPr fontId="1"/>
  </si>
  <si>
    <t>　　　　　為替差損益</t>
    <rPh sb="5" eb="7">
      <t>カワセ</t>
    </rPh>
    <rPh sb="7" eb="8">
      <t>サ</t>
    </rPh>
    <rPh sb="8" eb="10">
      <t>ソンエキ</t>
    </rPh>
    <phoneticPr fontId="1"/>
  </si>
  <si>
    <t>　　　　　評価損益等計</t>
    <rPh sb="5" eb="7">
      <t>ヒョウカ</t>
    </rPh>
    <rPh sb="7" eb="9">
      <t>ソンエキ</t>
    </rPh>
    <rPh sb="9" eb="10">
      <t>トウ</t>
    </rPh>
    <rPh sb="10" eb="11">
      <t>ケイ</t>
    </rPh>
    <phoneticPr fontId="1"/>
  </si>
  <si>
    <t>　　　　　過年度修正損</t>
    <rPh sb="5" eb="8">
      <t>カネンド</t>
    </rPh>
    <rPh sb="8" eb="10">
      <t>シュウセイ</t>
    </rPh>
    <rPh sb="10" eb="11">
      <t>ソン</t>
    </rPh>
    <phoneticPr fontId="2"/>
  </si>
  <si>
    <t>　　　　　有価証券売却損</t>
    <rPh sb="5" eb="7">
      <t>ユウカ</t>
    </rPh>
    <rPh sb="7" eb="9">
      <t>ショウケン</t>
    </rPh>
    <rPh sb="9" eb="12">
      <t>バイキャクソン</t>
    </rPh>
    <phoneticPr fontId="1"/>
  </si>
  <si>
    <t xml:space="preserve">            旅費交通費</t>
    <rPh sb="12" eb="14">
      <t>リョヒ</t>
    </rPh>
    <rPh sb="14" eb="17">
      <t>コウツウヒ</t>
    </rPh>
    <phoneticPr fontId="1"/>
  </si>
  <si>
    <t>　　　　　有価証券評価損益</t>
    <rPh sb="5" eb="7">
      <t>ユウカ</t>
    </rPh>
    <rPh sb="7" eb="9">
      <t>ショウケン</t>
    </rPh>
    <rPh sb="9" eb="11">
      <t>ヒョウカ</t>
    </rPh>
    <rPh sb="11" eb="13">
      <t>ソンエキ</t>
    </rPh>
    <phoneticPr fontId="2"/>
  </si>
  <si>
    <t>　　　　　為替差損益</t>
    <rPh sb="5" eb="7">
      <t>カワセ</t>
    </rPh>
    <rPh sb="7" eb="8">
      <t>サ</t>
    </rPh>
    <rPh sb="8" eb="10">
      <t>ソンエキ</t>
    </rPh>
    <phoneticPr fontId="2"/>
  </si>
  <si>
    <t>　　　　　評価損益等計</t>
    <rPh sb="5" eb="7">
      <t>ヒョウカ</t>
    </rPh>
    <rPh sb="7" eb="9">
      <t>ソンエキ</t>
    </rPh>
    <rPh sb="9" eb="10">
      <t>トウ</t>
    </rPh>
    <rPh sb="10" eb="11">
      <t>ケイ</t>
    </rPh>
    <phoneticPr fontId="2"/>
  </si>
  <si>
    <t>　　　　　有価証券売却損</t>
    <rPh sb="5" eb="7">
      <t>ユウカ</t>
    </rPh>
    <rPh sb="7" eb="9">
      <t>ショウケン</t>
    </rPh>
    <rPh sb="9" eb="11">
      <t>バイキャク</t>
    </rPh>
    <rPh sb="11" eb="12">
      <t>ソン</t>
    </rPh>
    <phoneticPr fontId="2"/>
  </si>
  <si>
    <t>受取利息</t>
    <rPh sb="0" eb="2">
      <t>ウケトリ</t>
    </rPh>
    <rPh sb="2" eb="4">
      <t>リソク</t>
    </rPh>
    <phoneticPr fontId="4"/>
  </si>
  <si>
    <t>前年までの</t>
    <rPh sb="0" eb="2">
      <t>ゼンネン</t>
    </rPh>
    <phoneticPr fontId="4"/>
  </si>
  <si>
    <t>今期</t>
    <rPh sb="0" eb="2">
      <t>コンキ</t>
    </rPh>
    <phoneticPr fontId="4"/>
  </si>
  <si>
    <t>鹿児島銀行本店の受取利息を除くこと</t>
    <rPh sb="0" eb="3">
      <t>カゴシマ</t>
    </rPh>
    <rPh sb="3" eb="5">
      <t>ギンコウ</t>
    </rPh>
    <rPh sb="5" eb="7">
      <t>ホンテン</t>
    </rPh>
    <rPh sb="8" eb="10">
      <t>ウケトリ</t>
    </rPh>
    <rPh sb="10" eb="12">
      <t>リソク</t>
    </rPh>
    <rPh sb="13" eb="14">
      <t>ノゾ</t>
    </rPh>
    <phoneticPr fontId="4"/>
  </si>
  <si>
    <t>ﾉﾙｳｪｰ地方金融公社ﾄﾙｺﾘﾗ建債権</t>
  </si>
  <si>
    <t>株式会社商船三井</t>
  </si>
  <si>
    <t>みずほｺｰﾎﾟﾚｰﾄ銀行</t>
  </si>
  <si>
    <t>ﾄﾖﾀﾓｰﾀｰｸﾚｼﾞｯﾄｺｰﾎﾟﾚｰｼｮﾝ　米ﾄﾞﾙ建債権</t>
  </si>
  <si>
    <t>ｳｴｽﾄﾊﾟｯｸ・ﾊﾞﾝｷﾝｸﾞ・ｺｰﾎﾟﾚｰｼｮﾝ</t>
  </si>
  <si>
    <t>中米経済統合銀行</t>
  </si>
  <si>
    <t>ﾄﾖﾀﾓｰﾀｰﾌｧｲﾅﾝｽ</t>
  </si>
  <si>
    <t>ドイツ復興金融公庫</t>
  </si>
  <si>
    <t>三菱UFJ　外国債権</t>
  </si>
  <si>
    <t>モルガン・スタンレー</t>
  </si>
  <si>
    <t>SOFTBANK GROUP</t>
    <phoneticPr fontId="4"/>
  </si>
  <si>
    <t>自：平成31年 4月 1日</t>
    <phoneticPr fontId="6"/>
  </si>
  <si>
    <t>至：令和 2年 3月31日</t>
    <rPh sb="2" eb="4">
      <t>レイワ</t>
    </rPh>
    <phoneticPr fontId="6"/>
  </si>
  <si>
    <t>令和 2年  3月 31日 現在</t>
    <rPh sb="0" eb="2">
      <t>レイワ</t>
    </rPh>
    <phoneticPr fontId="1"/>
  </si>
  <si>
    <t>　　　　未払費用</t>
    <rPh sb="4" eb="6">
      <t>ミハライ</t>
    </rPh>
    <rPh sb="6" eb="8">
      <t>ヒヨウ</t>
    </rPh>
    <phoneticPr fontId="1"/>
  </si>
  <si>
    <t>　　　　未払費用</t>
    <rPh sb="4" eb="8">
      <t>ミハライヒヨウ</t>
    </rPh>
    <phoneticPr fontId="1"/>
  </si>
  <si>
    <t>平成 31年  4月  1日 から令和 2年  3月 31日 まで</t>
    <rPh sb="17" eb="19">
      <t>レイワ</t>
    </rPh>
    <phoneticPr fontId="1"/>
  </si>
  <si>
    <t>　　　　　　広告宣伝費</t>
    <rPh sb="6" eb="8">
      <t>コウコク</t>
    </rPh>
    <rPh sb="8" eb="11">
      <t>センデンヒ</t>
    </rPh>
    <phoneticPr fontId="1"/>
  </si>
  <si>
    <t>　　　　　　賃借料</t>
    <rPh sb="6" eb="9">
      <t>チンシャクリョウ</t>
    </rPh>
    <phoneticPr fontId="1"/>
  </si>
  <si>
    <t>　　　　　　新聞図書費</t>
    <rPh sb="6" eb="8">
      <t>シンブン</t>
    </rPh>
    <rPh sb="8" eb="11">
      <t>トショヒ</t>
    </rPh>
    <phoneticPr fontId="1"/>
  </si>
  <si>
    <t>　　　　　　広告宣伝費</t>
    <rPh sb="6" eb="11">
      <t>コウコクセンデンヒ</t>
    </rPh>
    <phoneticPr fontId="1"/>
  </si>
  <si>
    <t>　　　　　　広告宣伝費</t>
    <rPh sb="6" eb="11">
      <t>コウコクセンデンヒ</t>
    </rPh>
    <phoneticPr fontId="2"/>
  </si>
  <si>
    <t>　　　　　　賃借料</t>
    <rPh sb="6" eb="9">
      <t>チンシャクリョウ</t>
    </rPh>
    <phoneticPr fontId="2"/>
  </si>
  <si>
    <t>　　　　　　新聞図書費</t>
    <rPh sb="6" eb="8">
      <t>シンブン</t>
    </rPh>
    <rPh sb="8" eb="11">
      <t>トショヒ</t>
    </rPh>
    <phoneticPr fontId="2"/>
  </si>
  <si>
    <t>　　　　　　新聞図書費</t>
    <rPh sb="6" eb="11">
      <t>シンブントショヒ</t>
    </rPh>
    <phoneticPr fontId="2"/>
  </si>
  <si>
    <t>令和 2年  3月 31日 現在</t>
    <rPh sb="0" eb="2">
      <t>レイワ</t>
    </rPh>
    <phoneticPr fontId="5"/>
  </si>
  <si>
    <t>　　　　　有価証券売却益</t>
    <rPh sb="5" eb="7">
      <t>ユウカ</t>
    </rPh>
    <rPh sb="7" eb="9">
      <t>ショウケン</t>
    </rPh>
    <rPh sb="9" eb="12">
      <t>バイキャクエキ</t>
    </rPh>
    <phoneticPr fontId="1"/>
  </si>
  <si>
    <t>　　　　　有価証券売却益</t>
    <rPh sb="5" eb="7">
      <t>ユウカ</t>
    </rPh>
    <rPh sb="7" eb="9">
      <t>ショウケン</t>
    </rPh>
    <rPh sb="9" eb="11">
      <t>バイキャク</t>
    </rPh>
    <rPh sb="11" eb="12">
      <t>エキ</t>
    </rPh>
    <phoneticPr fontId="2"/>
  </si>
  <si>
    <t>未払費用</t>
    <rPh sb="0" eb="2">
      <t>ミハライ</t>
    </rPh>
    <rPh sb="2" eb="4">
      <t>ヒヨウ</t>
    </rPh>
    <phoneticPr fontId="4"/>
  </si>
  <si>
    <t>正味財産増減計算書内訳表の指定正味財産期末残高と一致するか？</t>
    <phoneticPr fontId="1"/>
  </si>
  <si>
    <t>正味財産増減計算書の指定正味財産期末残高「増減」と一致するか？</t>
    <phoneticPr fontId="1"/>
  </si>
  <si>
    <t xml:space="preserve">            業務委託手数料</t>
    <rPh sb="12" eb="14">
      <t>ギョウム</t>
    </rPh>
    <rPh sb="14" eb="16">
      <t>イタク</t>
    </rPh>
    <rPh sb="16" eb="18">
      <t>テスウ</t>
    </rPh>
    <rPh sb="18" eb="19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</si>
</sst>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△\ #,##0"/>
    <numFmt numFmtId="177" formatCode="\(#,##0\);\(\△\ #,##0\)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rgb="FF0070C0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4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36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08">
    <xf numFmtId="0" fontId="0" fillId="0" borderId="0" xfId="0">
      <alignment vertical="center"/>
    </xf>
    <xf numFmtId="0" fontId="9" fillId="2" borderId="0" xfId="0" applyNumberFormat="1" applyFont="1" applyFill="1">
      <alignment vertical="center"/>
    </xf>
    <xf numFmtId="176" fontId="10" fillId="0" borderId="1" xfId="0" applyNumberFormat="1" applyFont="1" applyFill="1" applyBorder="1" applyAlignment="1">
      <alignment horizontal="right" vertical="center"/>
    </xf>
    <xf numFmtId="0" fontId="11" fillId="0" borderId="0" xfId="3" applyNumberFormat="1" applyFont="1" applyAlignment="1">
      <alignment horizontal="left" vertical="center"/>
    </xf>
    <xf numFmtId="0" fontId="9" fillId="0" borderId="0" xfId="3" applyNumberFormat="1" applyFont="1" applyAlignment="1">
      <alignment horizontal="left" vertical="center"/>
    </xf>
    <xf numFmtId="0" fontId="9" fillId="0" borderId="0" xfId="3" applyNumberFormat="1" applyFont="1" applyBorder="1" applyAlignment="1">
      <alignment horizontal="left" vertical="center"/>
    </xf>
    <xf numFmtId="0" fontId="9" fillId="0" borderId="0" xfId="3" applyNumberFormat="1" applyFont="1" applyAlignment="1">
      <alignment horizontal="right" vertical="center"/>
    </xf>
    <xf numFmtId="0" fontId="9" fillId="0" borderId="0" xfId="3" applyNumberFormat="1" applyFont="1">
      <alignment vertical="center"/>
    </xf>
    <xf numFmtId="0" fontId="9" fillId="0" borderId="2" xfId="3" applyNumberFormat="1" applyFont="1" applyBorder="1" applyAlignment="1">
      <alignment horizontal="center"/>
    </xf>
    <xf numFmtId="0" fontId="9" fillId="0" borderId="0" xfId="3" applyNumberFormat="1" applyFont="1" applyAlignment="1">
      <alignment horizontal="center"/>
    </xf>
    <xf numFmtId="0" fontId="9" fillId="0" borderId="3" xfId="3" applyNumberFormat="1" applyFont="1" applyBorder="1" applyAlignment="1">
      <alignment horizontal="left" vertical="top" wrapText="1"/>
    </xf>
    <xf numFmtId="0" fontId="9" fillId="0" borderId="3" xfId="3" applyNumberFormat="1" applyFont="1" applyBorder="1" applyAlignment="1">
      <alignment horizontal="left" vertical="top"/>
    </xf>
    <xf numFmtId="0" fontId="9" fillId="0" borderId="4" xfId="3" applyNumberFormat="1" applyFont="1" applyBorder="1" applyAlignment="1">
      <alignment horizontal="left" vertical="top"/>
    </xf>
    <xf numFmtId="0" fontId="9" fillId="0" borderId="5" xfId="3" applyNumberFormat="1" applyFont="1" applyBorder="1" applyAlignment="1">
      <alignment horizontal="left" vertical="top"/>
    </xf>
    <xf numFmtId="0" fontId="9" fillId="0" borderId="6" xfId="3" applyNumberFormat="1" applyFont="1" applyBorder="1" applyAlignment="1">
      <alignment horizontal="left" vertical="top"/>
    </xf>
    <xf numFmtId="0" fontId="9" fillId="0" borderId="3" xfId="3" applyNumberFormat="1" applyFont="1" applyBorder="1" applyAlignment="1">
      <alignment horizontal="right" vertical="top"/>
    </xf>
    <xf numFmtId="0" fontId="9" fillId="0" borderId="7" xfId="3" applyNumberFormat="1" applyFont="1" applyBorder="1" applyAlignment="1">
      <alignment horizontal="left" vertical="top"/>
    </xf>
    <xf numFmtId="49" fontId="9" fillId="0" borderId="8" xfId="3" applyNumberFormat="1" applyFont="1" applyBorder="1" applyAlignment="1">
      <alignment horizontal="left" vertical="top" wrapText="1"/>
    </xf>
    <xf numFmtId="49" fontId="9" fillId="0" borderId="0" xfId="3" applyNumberFormat="1" applyFont="1" applyBorder="1" applyAlignment="1">
      <alignment horizontal="left" vertical="top" wrapText="1"/>
    </xf>
    <xf numFmtId="49" fontId="9" fillId="0" borderId="9" xfId="3" applyNumberFormat="1" applyFont="1" applyBorder="1" applyAlignment="1">
      <alignment horizontal="left" vertical="top" wrapText="1"/>
    </xf>
    <xf numFmtId="49" fontId="9" fillId="0" borderId="7" xfId="3" applyNumberFormat="1" applyFont="1" applyBorder="1" applyAlignment="1">
      <alignment horizontal="left" vertical="top" wrapText="1"/>
    </xf>
    <xf numFmtId="176" fontId="9" fillId="0" borderId="7" xfId="3" applyNumberFormat="1" applyFont="1" applyBorder="1" applyAlignment="1">
      <alignment horizontal="right" vertical="top"/>
    </xf>
    <xf numFmtId="0" fontId="9" fillId="0" borderId="10" xfId="3" applyNumberFormat="1" applyFont="1" applyBorder="1" applyAlignment="1">
      <alignment horizontal="left" vertical="top"/>
    </xf>
    <xf numFmtId="0" fontId="9" fillId="0" borderId="11" xfId="3" applyNumberFormat="1" applyFont="1" applyBorder="1" applyAlignment="1">
      <alignment horizontal="left" vertical="top"/>
    </xf>
    <xf numFmtId="0" fontId="9" fillId="0" borderId="12" xfId="3" applyNumberFormat="1" applyFont="1" applyBorder="1" applyAlignment="1">
      <alignment horizontal="left" vertical="top"/>
    </xf>
    <xf numFmtId="0" fontId="8" fillId="0" borderId="2" xfId="3" applyBorder="1" applyAlignment="1">
      <alignment horizontal="left" vertical="top"/>
    </xf>
    <xf numFmtId="176" fontId="9" fillId="0" borderId="2" xfId="3" applyNumberFormat="1" applyFont="1" applyBorder="1" applyAlignment="1">
      <alignment horizontal="right" vertical="top"/>
    </xf>
    <xf numFmtId="0" fontId="9" fillId="0" borderId="7" xfId="3" applyNumberFormat="1" applyFont="1" applyBorder="1" applyAlignment="1">
      <alignment horizontal="left" vertical="top" wrapText="1"/>
    </xf>
    <xf numFmtId="0" fontId="9" fillId="0" borderId="8" xfId="3" applyNumberFormat="1" applyFont="1" applyBorder="1" applyAlignment="1">
      <alignment horizontal="left" vertical="top"/>
    </xf>
    <xf numFmtId="0" fontId="9" fillId="0" borderId="0" xfId="3" applyNumberFormat="1" applyFont="1" applyBorder="1" applyAlignment="1">
      <alignment horizontal="left" vertical="top"/>
    </xf>
    <xf numFmtId="0" fontId="9" fillId="0" borderId="9" xfId="3" applyNumberFormat="1" applyFont="1" applyBorder="1" applyAlignment="1">
      <alignment horizontal="left" vertical="top"/>
    </xf>
    <xf numFmtId="0" fontId="9" fillId="0" borderId="7" xfId="3" applyNumberFormat="1" applyFont="1" applyBorder="1" applyAlignment="1">
      <alignment horizontal="right" vertical="top"/>
    </xf>
    <xf numFmtId="0" fontId="9" fillId="0" borderId="13" xfId="3" applyNumberFormat="1" applyFont="1" applyBorder="1" applyAlignment="1">
      <alignment horizontal="left" vertical="top"/>
    </xf>
    <xf numFmtId="49" fontId="9" fillId="0" borderId="14" xfId="3" applyNumberFormat="1" applyFont="1" applyBorder="1" applyAlignment="1">
      <alignment horizontal="left" vertical="top" wrapText="1"/>
    </xf>
    <xf numFmtId="0" fontId="8" fillId="0" borderId="15" xfId="3" applyBorder="1" applyAlignment="1">
      <alignment horizontal="left" vertical="top" wrapText="1"/>
    </xf>
    <xf numFmtId="49" fontId="9" fillId="0" borderId="15" xfId="3" applyNumberFormat="1" applyFont="1" applyBorder="1" applyAlignment="1">
      <alignment horizontal="left" vertical="top" wrapText="1"/>
    </xf>
    <xf numFmtId="49" fontId="9" fillId="0" borderId="16" xfId="3" applyNumberFormat="1" applyFont="1" applyBorder="1" applyAlignment="1">
      <alignment horizontal="left" vertical="top" wrapText="1"/>
    </xf>
    <xf numFmtId="0" fontId="8" fillId="0" borderId="13" xfId="3" applyBorder="1" applyAlignment="1">
      <alignment horizontal="left" vertical="center" wrapText="1"/>
    </xf>
    <xf numFmtId="176" fontId="9" fillId="0" borderId="13" xfId="3" applyNumberFormat="1" applyFont="1" applyBorder="1" applyAlignment="1">
      <alignment horizontal="right" vertical="top"/>
    </xf>
    <xf numFmtId="0" fontId="8" fillId="0" borderId="0" xfId="3" applyAlignment="1">
      <alignment horizontal="left" vertical="top" wrapText="1"/>
    </xf>
    <xf numFmtId="0" fontId="8" fillId="0" borderId="16" xfId="3" applyBorder="1" applyAlignment="1">
      <alignment horizontal="left" vertical="top" wrapText="1"/>
    </xf>
    <xf numFmtId="0" fontId="8" fillId="0" borderId="9" xfId="3" applyBorder="1" applyAlignment="1">
      <alignment horizontal="left" vertical="top" wrapText="1"/>
    </xf>
    <xf numFmtId="49" fontId="12" fillId="0" borderId="14" xfId="3" applyNumberFormat="1" applyFont="1" applyBorder="1" applyAlignment="1">
      <alignment horizontal="left" vertical="top" wrapText="1"/>
    </xf>
    <xf numFmtId="0" fontId="13" fillId="0" borderId="15" xfId="3" applyFont="1" applyBorder="1" applyAlignment="1">
      <alignment horizontal="left" vertical="top" wrapText="1"/>
    </xf>
    <xf numFmtId="176" fontId="9" fillId="0" borderId="1" xfId="3" applyNumberFormat="1" applyFont="1" applyBorder="1" applyAlignment="1">
      <alignment horizontal="right" vertical="top"/>
    </xf>
    <xf numFmtId="49" fontId="9" fillId="0" borderId="8" xfId="3" applyNumberFormat="1" applyFont="1" applyBorder="1" applyAlignment="1">
      <alignment horizontal="left" vertical="top" wrapText="1"/>
    </xf>
    <xf numFmtId="0" fontId="8" fillId="0" borderId="0" xfId="3" applyAlignment="1">
      <alignment horizontal="left" vertical="top" wrapText="1"/>
    </xf>
    <xf numFmtId="49" fontId="9" fillId="0" borderId="0" xfId="3" applyNumberFormat="1" applyFont="1" applyBorder="1" applyAlignment="1">
      <alignment horizontal="left" vertical="top" wrapText="1"/>
    </xf>
    <xf numFmtId="0" fontId="8" fillId="0" borderId="9" xfId="3" applyBorder="1" applyAlignment="1">
      <alignment horizontal="left" vertical="top" wrapText="1"/>
    </xf>
    <xf numFmtId="176" fontId="9" fillId="2" borderId="7" xfId="0" applyNumberFormat="1" applyFont="1" applyFill="1" applyBorder="1" applyAlignment="1">
      <alignment horizontal="right" vertical="center"/>
    </xf>
    <xf numFmtId="0" fontId="9" fillId="0" borderId="0" xfId="0" applyNumberFormat="1" applyFont="1" applyFill="1">
      <alignment vertical="center"/>
    </xf>
    <xf numFmtId="176" fontId="3" fillId="2" borderId="7" xfId="0" applyNumberFormat="1" applyFont="1" applyFill="1" applyBorder="1" applyAlignment="1">
      <alignment horizontal="right" vertical="center"/>
    </xf>
    <xf numFmtId="49" fontId="9" fillId="0" borderId="0" xfId="3" applyNumberFormat="1" applyFont="1" applyBorder="1" applyAlignment="1">
      <alignment horizontal="left" vertical="top" wrapText="1"/>
    </xf>
    <xf numFmtId="0" fontId="9" fillId="0" borderId="7" xfId="0" applyNumberFormat="1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>
      <alignment vertical="center"/>
    </xf>
    <xf numFmtId="49" fontId="1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wrapText="1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7" fontId="10" fillId="0" borderId="7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10" fillId="0" borderId="13" xfId="0" applyNumberFormat="1" applyFont="1" applyFill="1" applyBorder="1" applyAlignment="1">
      <alignment horizontal="right" vertical="center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76" fontId="10" fillId="0" borderId="13" xfId="0" applyNumberFormat="1" applyFont="1" applyFill="1" applyBorder="1" applyAlignment="1">
      <alignment horizontal="right" vertical="center"/>
    </xf>
    <xf numFmtId="3" fontId="9" fillId="0" borderId="0" xfId="3" applyNumberFormat="1" applyFont="1" applyFill="1">
      <alignment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3" fontId="9" fillId="0" borderId="3" xfId="3" applyNumberFormat="1" applyFont="1" applyFill="1" applyBorder="1" applyAlignment="1">
      <alignment vertical="center" wrapText="1"/>
    </xf>
    <xf numFmtId="3" fontId="10" fillId="0" borderId="7" xfId="3" applyNumberFormat="1" applyFont="1" applyFill="1" applyBorder="1" applyAlignment="1">
      <alignment vertical="center" wrapText="1"/>
    </xf>
    <xf numFmtId="3" fontId="9" fillId="0" borderId="7" xfId="3" applyNumberFormat="1" applyFont="1" applyFill="1" applyBorder="1" applyAlignment="1">
      <alignment vertical="center" wrapText="1"/>
    </xf>
    <xf numFmtId="3" fontId="9" fillId="0" borderId="7" xfId="2" applyNumberFormat="1" applyFont="1" applyFill="1" applyBorder="1" applyAlignment="1">
      <alignment vertical="center" wrapText="1"/>
    </xf>
    <xf numFmtId="3" fontId="10" fillId="0" borderId="2" xfId="3" applyNumberFormat="1" applyFont="1" applyFill="1" applyBorder="1" applyAlignment="1">
      <alignment vertical="center" wrapText="1"/>
    </xf>
    <xf numFmtId="3" fontId="9" fillId="0" borderId="3" xfId="2" applyNumberFormat="1" applyFont="1" applyFill="1" applyBorder="1" applyAlignment="1">
      <alignment vertical="center" wrapText="1"/>
    </xf>
    <xf numFmtId="3" fontId="10" fillId="0" borderId="7" xfId="2" applyNumberFormat="1" applyFont="1" applyFill="1" applyBorder="1" applyAlignment="1">
      <alignment vertical="center" wrapText="1"/>
    </xf>
    <xf numFmtId="3" fontId="10" fillId="0" borderId="1" xfId="3" applyNumberFormat="1" applyFont="1" applyFill="1" applyBorder="1" applyAlignment="1">
      <alignment vertical="center" wrapText="1"/>
    </xf>
    <xf numFmtId="3" fontId="9" fillId="0" borderId="7" xfId="2" applyNumberFormat="1" applyFont="1" applyFill="1" applyBorder="1" applyAlignment="1">
      <alignment horizontal="right" vertical="center" wrapText="1"/>
    </xf>
    <xf numFmtId="3" fontId="3" fillId="0" borderId="7" xfId="2" applyNumberFormat="1" applyFont="1" applyFill="1" applyBorder="1" applyAlignment="1">
      <alignment vertical="center" wrapText="1"/>
    </xf>
    <xf numFmtId="3" fontId="10" fillId="0" borderId="2" xfId="2" applyNumberFormat="1" applyFont="1" applyFill="1" applyBorder="1" applyAlignment="1">
      <alignment vertical="center" wrapText="1"/>
    </xf>
    <xf numFmtId="3" fontId="10" fillId="0" borderId="1" xfId="2" applyNumberFormat="1" applyFont="1" applyFill="1" applyBorder="1" applyAlignment="1">
      <alignment vertical="center" wrapText="1"/>
    </xf>
    <xf numFmtId="3" fontId="9" fillId="0" borderId="2" xfId="2" applyNumberFormat="1" applyFont="1" applyFill="1" applyBorder="1" applyAlignment="1">
      <alignment vertical="center" wrapText="1"/>
    </xf>
    <xf numFmtId="3" fontId="8" fillId="0" borderId="11" xfId="3" applyNumberFormat="1" applyFill="1" applyBorder="1" applyAlignment="1">
      <alignment vertical="center" wrapText="1"/>
    </xf>
    <xf numFmtId="3" fontId="8" fillId="0" borderId="12" xfId="3" applyNumberFormat="1" applyFill="1" applyBorder="1" applyAlignment="1">
      <alignment vertical="center" wrapText="1"/>
    </xf>
    <xf numFmtId="3" fontId="9" fillId="0" borderId="10" xfId="3" applyNumberFormat="1" applyFont="1" applyFill="1" applyBorder="1" applyAlignment="1">
      <alignment vertical="center" wrapText="1"/>
    </xf>
    <xf numFmtId="3" fontId="16" fillId="0" borderId="11" xfId="3" applyNumberFormat="1" applyFont="1" applyFill="1" applyBorder="1" applyAlignment="1">
      <alignment vertical="center" wrapText="1"/>
    </xf>
    <xf numFmtId="3" fontId="9" fillId="0" borderId="1" xfId="3" applyNumberFormat="1" applyFont="1" applyFill="1" applyBorder="1" applyAlignment="1">
      <alignment vertical="center" wrapText="1"/>
    </xf>
    <xf numFmtId="3" fontId="9" fillId="0" borderId="0" xfId="3" applyNumberFormat="1" applyFont="1" applyFill="1" applyAlignment="1">
      <alignment horizontal="left" vertical="center"/>
    </xf>
    <xf numFmtId="3" fontId="8" fillId="0" borderId="0" xfId="3" applyNumberFormat="1" applyFill="1" applyAlignment="1">
      <alignment horizontal="left" vertical="center"/>
    </xf>
    <xf numFmtId="3" fontId="9" fillId="0" borderId="1" xfId="2" applyNumberFormat="1" applyFont="1" applyFill="1" applyBorder="1" applyAlignment="1">
      <alignment vertical="center" wrapText="1"/>
    </xf>
    <xf numFmtId="3" fontId="9" fillId="0" borderId="0" xfId="3" applyNumberFormat="1" applyFont="1" applyFill="1" applyAlignment="1">
      <alignment horizontal="center" vertical="center" wrapText="1"/>
    </xf>
    <xf numFmtId="3" fontId="9" fillId="0" borderId="0" xfId="3" applyNumberFormat="1" applyFont="1" applyFill="1" applyAlignment="1">
      <alignment vertical="center" wrapText="1"/>
    </xf>
    <xf numFmtId="3" fontId="9" fillId="0" borderId="13" xfId="3" applyNumberFormat="1" applyFont="1" applyFill="1" applyBorder="1" applyAlignment="1">
      <alignment vertical="center" wrapText="1"/>
    </xf>
    <xf numFmtId="3" fontId="9" fillId="0" borderId="2" xfId="3" applyNumberFormat="1" applyFont="1" applyFill="1" applyBorder="1" applyAlignment="1">
      <alignment vertical="center" wrapText="1"/>
    </xf>
    <xf numFmtId="3" fontId="9" fillId="0" borderId="13" xfId="3" applyNumberFormat="1" applyFont="1" applyFill="1" applyBorder="1" applyAlignment="1">
      <alignment horizontal="center" vertical="center" wrapText="1"/>
    </xf>
    <xf numFmtId="49" fontId="9" fillId="0" borderId="8" xfId="3" applyNumberFormat="1" applyFont="1" applyBorder="1" applyAlignment="1">
      <alignment horizontal="left" vertical="top" wrapText="1"/>
    </xf>
    <xf numFmtId="0" fontId="8" fillId="0" borderId="0" xfId="3" applyAlignment="1">
      <alignment horizontal="left" vertical="top" wrapText="1"/>
    </xf>
    <xf numFmtId="49" fontId="9" fillId="0" borderId="0" xfId="3" applyNumberFormat="1" applyFont="1" applyBorder="1" applyAlignment="1">
      <alignment horizontal="left" vertical="top" wrapText="1"/>
    </xf>
    <xf numFmtId="0" fontId="8" fillId="0" borderId="9" xfId="3" applyBorder="1" applyAlignment="1">
      <alignment horizontal="left" vertical="top" wrapText="1"/>
    </xf>
    <xf numFmtId="176" fontId="10" fillId="0" borderId="3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>
      <alignment vertical="center"/>
    </xf>
    <xf numFmtId="176" fontId="3" fillId="0" borderId="2" xfId="0" applyNumberFormat="1" applyFont="1" applyFill="1" applyBorder="1" applyAlignment="1">
      <alignment horizontal="right" vertical="center"/>
    </xf>
    <xf numFmtId="49" fontId="9" fillId="0" borderId="0" xfId="3" applyNumberFormat="1" applyFont="1" applyBorder="1" applyAlignment="1">
      <alignment horizontal="left" vertical="top" wrapText="1"/>
    </xf>
    <xf numFmtId="0" fontId="8" fillId="0" borderId="9" xfId="3" applyBorder="1" applyAlignment="1">
      <alignment horizontal="left" vertical="top" wrapText="1"/>
    </xf>
    <xf numFmtId="49" fontId="9" fillId="0" borderId="8" xfId="3" applyNumberFormat="1" applyFont="1" applyBorder="1" applyAlignment="1">
      <alignment horizontal="left" vertical="top" wrapText="1"/>
    </xf>
    <xf numFmtId="0" fontId="8" fillId="0" borderId="0" xfId="3" applyAlignment="1">
      <alignment horizontal="left" vertical="top" wrapText="1"/>
    </xf>
    <xf numFmtId="176" fontId="17" fillId="0" borderId="7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3" fontId="9" fillId="3" borderId="0" xfId="3" applyNumberFormat="1" applyFont="1" applyFill="1">
      <alignment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176" fontId="9" fillId="0" borderId="7" xfId="3" applyNumberFormat="1" applyFont="1" applyFill="1" applyBorder="1" applyAlignment="1">
      <alignment horizontal="right" vertical="top"/>
    </xf>
    <xf numFmtId="38" fontId="9" fillId="0" borderId="7" xfId="1" applyFont="1" applyBorder="1" applyAlignment="1">
      <alignment horizontal="right" vertical="top"/>
    </xf>
    <xf numFmtId="176" fontId="3" fillId="0" borderId="7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center" vertical="center"/>
    </xf>
    <xf numFmtId="3" fontId="17" fillId="0" borderId="2" xfId="2" applyNumberFormat="1" applyFont="1" applyFill="1" applyBorder="1" applyAlignment="1">
      <alignment vertical="center" wrapText="1"/>
    </xf>
    <xf numFmtId="3" fontId="9" fillId="0" borderId="3" xfId="2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3" fontId="9" fillId="0" borderId="3" xfId="3" applyNumberFormat="1" applyFont="1" applyFill="1" applyBorder="1" applyAlignment="1">
      <alignment horizontal="center" vertical="center" wrapText="1"/>
    </xf>
    <xf numFmtId="3" fontId="8" fillId="0" borderId="3" xfId="3" applyNumberFormat="1" applyFill="1" applyBorder="1" applyAlignment="1">
      <alignment horizontal="center" vertical="center" wrapText="1"/>
    </xf>
    <xf numFmtId="3" fontId="8" fillId="0" borderId="13" xfId="3" applyNumberFormat="1" applyFill="1" applyBorder="1" applyAlignment="1">
      <alignment horizontal="center" vertical="center" wrapText="1"/>
    </xf>
    <xf numFmtId="3" fontId="9" fillId="0" borderId="10" xfId="3" applyNumberFormat="1" applyFont="1" applyFill="1" applyBorder="1" applyAlignment="1">
      <alignment vertical="center" wrapText="1"/>
    </xf>
    <xf numFmtId="3" fontId="8" fillId="0" borderId="11" xfId="3" applyNumberFormat="1" applyFill="1" applyBorder="1" applyAlignment="1">
      <alignment vertical="center" wrapText="1"/>
    </xf>
    <xf numFmtId="0" fontId="8" fillId="0" borderId="11" xfId="3" applyNumberFormat="1" applyFill="1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3" fontId="9" fillId="0" borderId="8" xfId="3" applyNumberFormat="1" applyFont="1" applyFill="1" applyBorder="1" applyAlignment="1">
      <alignment vertical="center" wrapText="1"/>
    </xf>
    <xf numFmtId="3" fontId="8" fillId="0" borderId="9" xfId="3" applyNumberFormat="1" applyFill="1" applyBorder="1" applyAlignment="1">
      <alignment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ill="1" applyBorder="1" applyAlignment="1">
      <alignment horizontal="center" vertical="center" wrapText="1"/>
    </xf>
    <xf numFmtId="3" fontId="9" fillId="0" borderId="10" xfId="3" applyNumberFormat="1" applyFont="1" applyFill="1" applyBorder="1" applyAlignment="1">
      <alignment horizontal="center" vertical="center" wrapText="1"/>
    </xf>
    <xf numFmtId="3" fontId="8" fillId="0" borderId="12" xfId="3" applyNumberFormat="1" applyFill="1" applyBorder="1" applyAlignment="1">
      <alignment horizontal="center" vertical="center" wrapText="1"/>
    </xf>
    <xf numFmtId="3" fontId="9" fillId="0" borderId="4" xfId="3" applyNumberFormat="1" applyFont="1" applyFill="1" applyBorder="1" applyAlignment="1">
      <alignment vertical="center" wrapText="1"/>
    </xf>
    <xf numFmtId="3" fontId="8" fillId="0" borderId="6" xfId="3" applyNumberFormat="1" applyFill="1" applyBorder="1" applyAlignment="1">
      <alignment vertical="center" wrapText="1"/>
    </xf>
    <xf numFmtId="3" fontId="8" fillId="0" borderId="12" xfId="3" applyNumberFormat="1" applyFill="1" applyBorder="1" applyAlignment="1">
      <alignment vertical="center" wrapText="1"/>
    </xf>
    <xf numFmtId="3" fontId="9" fillId="0" borderId="0" xfId="3" applyNumberFormat="1" applyFont="1" applyFill="1" applyAlignment="1">
      <alignment horizontal="left" vertical="center"/>
    </xf>
    <xf numFmtId="3" fontId="8" fillId="0" borderId="0" xfId="3" applyNumberFormat="1" applyFill="1" applyAlignment="1">
      <alignment horizontal="left" vertical="center"/>
    </xf>
    <xf numFmtId="3" fontId="9" fillId="0" borderId="0" xfId="3" applyNumberFormat="1" applyFont="1" applyFill="1" applyAlignment="1">
      <alignment horizontal="right" vertical="center"/>
    </xf>
    <xf numFmtId="3" fontId="8" fillId="0" borderId="0" xfId="3" applyNumberFormat="1" applyFill="1" applyAlignment="1">
      <alignment horizontal="right" vertical="center"/>
    </xf>
    <xf numFmtId="3" fontId="9" fillId="0" borderId="0" xfId="3" applyNumberFormat="1" applyFont="1" applyFill="1" applyAlignment="1">
      <alignment vertical="center"/>
    </xf>
    <xf numFmtId="3" fontId="8" fillId="0" borderId="0" xfId="3" applyNumberFormat="1" applyFill="1" applyAlignment="1">
      <alignment vertical="center"/>
    </xf>
    <xf numFmtId="3" fontId="11" fillId="0" borderId="0" xfId="3" applyNumberFormat="1" applyFont="1" applyFill="1" applyAlignment="1">
      <alignment horizontal="left" vertical="center"/>
    </xf>
    <xf numFmtId="3" fontId="11" fillId="0" borderId="0" xfId="3" applyNumberFormat="1" applyFont="1" applyFill="1" applyAlignment="1">
      <alignment horizontal="center" vertical="center"/>
    </xf>
    <xf numFmtId="3" fontId="8" fillId="0" borderId="0" xfId="3" applyNumberFormat="1" applyFill="1" applyAlignment="1">
      <alignment horizontal="center" vertical="center"/>
    </xf>
    <xf numFmtId="3" fontId="8" fillId="0" borderId="11" xfId="3" applyNumberFormat="1" applyFill="1" applyBorder="1" applyAlignment="1">
      <alignment horizontal="center" vertical="center" wrapText="1"/>
    </xf>
    <xf numFmtId="3" fontId="9" fillId="0" borderId="4" xfId="3" applyNumberFormat="1" applyFont="1" applyFill="1" applyBorder="1" applyAlignment="1">
      <alignment horizontal="left" vertical="center" wrapText="1"/>
    </xf>
    <xf numFmtId="3" fontId="8" fillId="0" borderId="5" xfId="3" applyNumberFormat="1" applyFill="1" applyBorder="1" applyAlignment="1">
      <alignment horizontal="left" vertical="center" wrapText="1"/>
    </xf>
    <xf numFmtId="3" fontId="8" fillId="0" borderId="6" xfId="3" applyNumberFormat="1" applyFill="1" applyBorder="1" applyAlignment="1">
      <alignment horizontal="left" vertical="center" wrapText="1"/>
    </xf>
    <xf numFmtId="3" fontId="9" fillId="0" borderId="8" xfId="3" applyNumberFormat="1" applyFont="1" applyFill="1" applyBorder="1" applyAlignment="1">
      <alignment horizontal="left" vertical="center" wrapText="1"/>
    </xf>
    <xf numFmtId="3" fontId="8" fillId="0" borderId="0" xfId="3" applyNumberFormat="1" applyFill="1" applyAlignment="1">
      <alignment horizontal="left" vertical="center" wrapText="1"/>
    </xf>
    <xf numFmtId="3" fontId="8" fillId="0" borderId="9" xfId="3" applyNumberFormat="1" applyFill="1" applyBorder="1" applyAlignment="1">
      <alignment horizontal="left" vertical="center" wrapText="1"/>
    </xf>
    <xf numFmtId="3" fontId="9" fillId="0" borderId="5" xfId="3" applyNumberFormat="1" applyFont="1" applyFill="1" applyBorder="1" applyAlignment="1">
      <alignment vertical="center" wrapText="1"/>
    </xf>
    <xf numFmtId="3" fontId="9" fillId="0" borderId="6" xfId="3" applyNumberFormat="1" applyFont="1" applyFill="1" applyBorder="1" applyAlignment="1">
      <alignment vertical="center" wrapText="1"/>
    </xf>
    <xf numFmtId="3" fontId="9" fillId="0" borderId="0" xfId="3" applyNumberFormat="1" applyFont="1" applyFill="1" applyBorder="1" applyAlignment="1">
      <alignment vertical="center" wrapText="1"/>
    </xf>
    <xf numFmtId="3" fontId="9" fillId="0" borderId="9" xfId="3" applyNumberFormat="1" applyFont="1" applyFill="1" applyBorder="1" applyAlignment="1">
      <alignment vertical="center" wrapText="1"/>
    </xf>
    <xf numFmtId="3" fontId="9" fillId="0" borderId="14" xfId="3" applyNumberFormat="1" applyFont="1" applyFill="1" applyBorder="1" applyAlignment="1">
      <alignment vertical="center" wrapText="1"/>
    </xf>
    <xf numFmtId="3" fontId="9" fillId="0" borderId="15" xfId="3" applyNumberFormat="1" applyFont="1" applyFill="1" applyBorder="1" applyAlignment="1">
      <alignment vertical="center" wrapText="1"/>
    </xf>
    <xf numFmtId="3" fontId="9" fillId="0" borderId="16" xfId="3" applyNumberFormat="1" applyFont="1" applyFill="1" applyBorder="1" applyAlignment="1">
      <alignment vertical="center" wrapText="1"/>
    </xf>
    <xf numFmtId="3" fontId="20" fillId="0" borderId="10" xfId="3" applyNumberFormat="1" applyFont="1" applyFill="1" applyBorder="1" applyAlignment="1">
      <alignment vertical="center" wrapText="1"/>
    </xf>
    <xf numFmtId="3" fontId="16" fillId="0" borderId="11" xfId="3" applyNumberFormat="1" applyFont="1" applyFill="1" applyBorder="1" applyAlignment="1">
      <alignment vertical="center" wrapText="1"/>
    </xf>
    <xf numFmtId="3" fontId="21" fillId="0" borderId="11" xfId="3" applyNumberFormat="1" applyFont="1" applyFill="1" applyBorder="1" applyAlignment="1">
      <alignment vertical="center" wrapText="1"/>
    </xf>
    <xf numFmtId="3" fontId="21" fillId="0" borderId="12" xfId="3" applyNumberFormat="1" applyFont="1" applyFill="1" applyBorder="1" applyAlignment="1">
      <alignment vertical="center" wrapText="1"/>
    </xf>
    <xf numFmtId="3" fontId="9" fillId="0" borderId="11" xfId="3" applyNumberFormat="1" applyFont="1" applyFill="1" applyBorder="1" applyAlignment="1">
      <alignment vertical="center" wrapText="1"/>
    </xf>
    <xf numFmtId="3" fontId="22" fillId="0" borderId="11" xfId="3" applyNumberFormat="1" applyFont="1" applyFill="1" applyBorder="1" applyAlignment="1">
      <alignment vertical="center" wrapText="1"/>
    </xf>
    <xf numFmtId="3" fontId="22" fillId="0" borderId="12" xfId="3" applyNumberFormat="1" applyFont="1" applyFill="1" applyBorder="1" applyAlignment="1">
      <alignment vertical="center" wrapText="1"/>
    </xf>
    <xf numFmtId="3" fontId="9" fillId="0" borderId="15" xfId="3" applyNumberFormat="1" applyFont="1" applyFill="1" applyBorder="1" applyAlignment="1">
      <alignment horizontal="right" vertical="center"/>
    </xf>
    <xf numFmtId="3" fontId="8" fillId="0" borderId="15" xfId="3" applyNumberFormat="1" applyFill="1" applyBorder="1" applyAlignment="1">
      <alignment horizontal="right" vertical="center"/>
    </xf>
    <xf numFmtId="3" fontId="8" fillId="0" borderId="15" xfId="3" applyNumberFormat="1" applyFill="1" applyBorder="1" applyAlignment="1">
      <alignment vertical="center"/>
    </xf>
    <xf numFmtId="3" fontId="8" fillId="0" borderId="0" xfId="3" applyNumberFormat="1" applyFill="1" applyBorder="1" applyAlignment="1">
      <alignment vertical="center" wrapText="1"/>
    </xf>
    <xf numFmtId="3" fontId="8" fillId="0" borderId="5" xfId="3" applyNumberFormat="1" applyFill="1" applyBorder="1" applyAlignment="1">
      <alignment vertical="center" wrapText="1"/>
    </xf>
    <xf numFmtId="3" fontId="12" fillId="0" borderId="10" xfId="3" applyNumberFormat="1" applyFont="1" applyFill="1" applyBorder="1" applyAlignment="1">
      <alignment vertical="center" wrapText="1"/>
    </xf>
    <xf numFmtId="3" fontId="13" fillId="0" borderId="11" xfId="3" applyNumberFormat="1" applyFont="1" applyFill="1" applyBorder="1" applyAlignment="1">
      <alignment vertical="center" wrapText="1"/>
    </xf>
    <xf numFmtId="49" fontId="12" fillId="0" borderId="8" xfId="3" applyNumberFormat="1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49" fontId="9" fillId="0" borderId="0" xfId="3" applyNumberFormat="1" applyFont="1" applyBorder="1" applyAlignment="1">
      <alignment horizontal="left" vertical="top" wrapText="1"/>
    </xf>
    <xf numFmtId="0" fontId="8" fillId="0" borderId="9" xfId="3" applyBorder="1" applyAlignment="1">
      <alignment horizontal="left" vertical="top" wrapText="1"/>
    </xf>
    <xf numFmtId="49" fontId="9" fillId="0" borderId="15" xfId="3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9" fillId="0" borderId="2" xfId="3" applyNumberFormat="1" applyFont="1" applyBorder="1" applyAlignment="1">
      <alignment horizontal="left" vertical="top" wrapText="1"/>
    </xf>
    <xf numFmtId="0" fontId="8" fillId="0" borderId="2" xfId="3" applyBorder="1" applyAlignment="1">
      <alignment horizontal="left" vertical="top" wrapText="1"/>
    </xf>
    <xf numFmtId="0" fontId="9" fillId="0" borderId="2" xfId="3" applyNumberFormat="1" applyFont="1" applyBorder="1" applyAlignment="1">
      <alignment horizontal="left" vertical="top"/>
    </xf>
    <xf numFmtId="0" fontId="8" fillId="0" borderId="2" xfId="3" applyBorder="1" applyAlignment="1">
      <alignment horizontal="left" vertical="top"/>
    </xf>
    <xf numFmtId="49" fontId="9" fillId="0" borderId="8" xfId="3" applyNumberFormat="1" applyFont="1" applyBorder="1" applyAlignment="1">
      <alignment horizontal="left" vertical="top" wrapText="1"/>
    </xf>
    <xf numFmtId="0" fontId="8" fillId="0" borderId="0" xfId="3" applyAlignment="1">
      <alignment horizontal="left" vertical="top" wrapText="1"/>
    </xf>
    <xf numFmtId="49" fontId="9" fillId="0" borderId="7" xfId="3" applyNumberFormat="1" applyFont="1" applyBorder="1" applyAlignment="1">
      <alignment horizontal="left" vertical="center" wrapText="1"/>
    </xf>
    <xf numFmtId="0" fontId="8" fillId="0" borderId="7" xfId="3" applyBorder="1" applyAlignment="1">
      <alignment horizontal="left" vertical="center" wrapText="1"/>
    </xf>
    <xf numFmtId="0" fontId="11" fillId="0" borderId="0" xfId="3" applyNumberFormat="1" applyFont="1" applyAlignment="1">
      <alignment horizontal="center" vertical="center"/>
    </xf>
    <xf numFmtId="0" fontId="8" fillId="0" borderId="0" xfId="3" applyAlignment="1">
      <alignment horizontal="center" vertical="center"/>
    </xf>
    <xf numFmtId="0" fontId="9" fillId="0" borderId="0" xfId="3" applyNumberFormat="1" applyFont="1" applyAlignment="1">
      <alignment horizontal="center" vertical="center"/>
    </xf>
    <xf numFmtId="0" fontId="9" fillId="0" borderId="10" xfId="3" applyNumberFormat="1" applyFont="1" applyBorder="1" applyAlignment="1">
      <alignment horizontal="center"/>
    </xf>
    <xf numFmtId="0" fontId="8" fillId="0" borderId="12" xfId="3" applyBorder="1" applyAlignment="1">
      <alignment horizontal="center"/>
    </xf>
    <xf numFmtId="0" fontId="8" fillId="0" borderId="11" xfId="3" applyBorder="1" applyAlignment="1">
      <alignment horizont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0"/>
  <sheetViews>
    <sheetView tabSelected="1" workbookViewId="0">
      <selection activeCell="A50" sqref="A50"/>
    </sheetView>
  </sheetViews>
  <sheetFormatPr defaultRowHeight="13.5" x14ac:dyDescent="0.15"/>
  <cols>
    <col min="1" max="1" width="82.625" style="55" customWidth="1"/>
    <col min="2" max="16384" width="9" style="55"/>
  </cols>
  <sheetData>
    <row r="1" spans="1:1" x14ac:dyDescent="0.15">
      <c r="A1" s="54"/>
    </row>
    <row r="2" spans="1:1" x14ac:dyDescent="0.15">
      <c r="A2" s="54"/>
    </row>
    <row r="3" spans="1:1" x14ac:dyDescent="0.15">
      <c r="A3" s="54"/>
    </row>
    <row r="4" spans="1:1" x14ac:dyDescent="0.15">
      <c r="A4" s="54"/>
    </row>
    <row r="5" spans="1:1" x14ac:dyDescent="0.15">
      <c r="A5" s="54"/>
    </row>
    <row r="6" spans="1:1" x14ac:dyDescent="0.15">
      <c r="A6" s="54"/>
    </row>
    <row r="7" spans="1:1" x14ac:dyDescent="0.15">
      <c r="A7" s="54"/>
    </row>
    <row r="8" spans="1:1" x14ac:dyDescent="0.15">
      <c r="A8" s="54"/>
    </row>
    <row r="9" spans="1:1" x14ac:dyDescent="0.15">
      <c r="A9" s="54"/>
    </row>
    <row r="10" spans="1:1" x14ac:dyDescent="0.15">
      <c r="A10" s="54"/>
    </row>
    <row r="11" spans="1:1" x14ac:dyDescent="0.15">
      <c r="A11" s="54"/>
    </row>
    <row r="12" spans="1:1" x14ac:dyDescent="0.15">
      <c r="A12" s="129"/>
    </row>
    <row r="13" spans="1:1" x14ac:dyDescent="0.15">
      <c r="A13" s="130"/>
    </row>
    <row r="14" spans="1:1" x14ac:dyDescent="0.15">
      <c r="A14" s="130"/>
    </row>
    <row r="15" spans="1:1" x14ac:dyDescent="0.15">
      <c r="A15" s="54"/>
    </row>
    <row r="16" spans="1:1" x14ac:dyDescent="0.15">
      <c r="A16" s="131" t="s">
        <v>274</v>
      </c>
    </row>
    <row r="17" spans="1:1" x14ac:dyDescent="0.15">
      <c r="A17" s="130"/>
    </row>
    <row r="18" spans="1:1" x14ac:dyDescent="0.15">
      <c r="A18" s="130"/>
    </row>
    <row r="19" spans="1:1" x14ac:dyDescent="0.15">
      <c r="A19" s="130"/>
    </row>
    <row r="20" spans="1:1" x14ac:dyDescent="0.15">
      <c r="A20" s="54"/>
    </row>
    <row r="21" spans="1:1" x14ac:dyDescent="0.15">
      <c r="A21" s="54"/>
    </row>
    <row r="22" spans="1:1" x14ac:dyDescent="0.15">
      <c r="A22" s="54"/>
    </row>
    <row r="23" spans="1:1" x14ac:dyDescent="0.15">
      <c r="A23" s="54"/>
    </row>
    <row r="24" spans="1:1" x14ac:dyDescent="0.15">
      <c r="A24" s="54"/>
    </row>
    <row r="25" spans="1:1" x14ac:dyDescent="0.15">
      <c r="A25" s="54"/>
    </row>
    <row r="26" spans="1:1" ht="14.25" x14ac:dyDescent="0.15">
      <c r="A26" s="56" t="s">
        <v>316</v>
      </c>
    </row>
    <row r="27" spans="1:1" ht="14.25" x14ac:dyDescent="0.15">
      <c r="A27" s="56" t="s">
        <v>317</v>
      </c>
    </row>
    <row r="28" spans="1:1" x14ac:dyDescent="0.15">
      <c r="A28" s="54"/>
    </row>
    <row r="29" spans="1:1" x14ac:dyDescent="0.15">
      <c r="A29" s="54"/>
    </row>
    <row r="30" spans="1:1" x14ac:dyDescent="0.15">
      <c r="A30" s="54"/>
    </row>
    <row r="31" spans="1:1" x14ac:dyDescent="0.15">
      <c r="A31" s="54"/>
    </row>
    <row r="32" spans="1:1" x14ac:dyDescent="0.15">
      <c r="A32" s="54"/>
    </row>
    <row r="33" spans="1:1" x14ac:dyDescent="0.15">
      <c r="A33" s="54"/>
    </row>
    <row r="34" spans="1:1" x14ac:dyDescent="0.15">
      <c r="A34" s="54"/>
    </row>
    <row r="35" spans="1:1" x14ac:dyDescent="0.15">
      <c r="A35" s="54"/>
    </row>
    <row r="36" spans="1:1" x14ac:dyDescent="0.15">
      <c r="A36" s="54"/>
    </row>
    <row r="37" spans="1:1" x14ac:dyDescent="0.15">
      <c r="A37" s="54"/>
    </row>
    <row r="38" spans="1:1" x14ac:dyDescent="0.15">
      <c r="A38" s="54"/>
    </row>
    <row r="39" spans="1:1" x14ac:dyDescent="0.15">
      <c r="A39" s="54"/>
    </row>
    <row r="40" spans="1:1" x14ac:dyDescent="0.15">
      <c r="A40" s="54"/>
    </row>
    <row r="41" spans="1:1" x14ac:dyDescent="0.15">
      <c r="A41" s="54"/>
    </row>
    <row r="42" spans="1:1" x14ac:dyDescent="0.15">
      <c r="A42" s="54"/>
    </row>
    <row r="43" spans="1:1" ht="14.25" x14ac:dyDescent="0.15">
      <c r="A43" s="56" t="s">
        <v>275</v>
      </c>
    </row>
    <row r="44" spans="1:1" ht="14.25" x14ac:dyDescent="0.15">
      <c r="A44" s="56" t="s">
        <v>276</v>
      </c>
    </row>
    <row r="45" spans="1:1" ht="14.25" x14ac:dyDescent="0.15">
      <c r="A45" s="56"/>
    </row>
    <row r="46" spans="1:1" ht="14.25" x14ac:dyDescent="0.15">
      <c r="A46" s="56"/>
    </row>
    <row r="47" spans="1:1" x14ac:dyDescent="0.15">
      <c r="A47" s="54"/>
    </row>
    <row r="48" spans="1:1" ht="14.25" x14ac:dyDescent="0.15">
      <c r="A48" s="56" t="s">
        <v>277</v>
      </c>
    </row>
    <row r="49" spans="1:1" x14ac:dyDescent="0.15">
      <c r="A49" s="54"/>
    </row>
    <row r="50" spans="1:1" ht="14.25" x14ac:dyDescent="0.15">
      <c r="A50" s="126" t="s">
        <v>278</v>
      </c>
    </row>
  </sheetData>
  <mergeCells count="2">
    <mergeCell ref="A12:A14"/>
    <mergeCell ref="A16:A19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workbookViewId="0">
      <pane xSplit="1" ySplit="7" topLeftCell="B31" activePane="bottomRight" state="frozen"/>
      <selection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RowHeight="11.25" x14ac:dyDescent="0.15"/>
  <cols>
    <col min="1" max="1" width="36.625" style="59" customWidth="1"/>
    <col min="2" max="4" width="16.625" style="58" customWidth="1"/>
    <col min="5" max="16384" width="9" style="50"/>
  </cols>
  <sheetData>
    <row r="1" spans="1:4" x14ac:dyDescent="0.15">
      <c r="A1" s="57" t="str">
        <f>+貸借対照表内訳表!A1</f>
        <v>法　人　名：公益財団法人　和田育英財団</v>
      </c>
    </row>
    <row r="4" spans="1:4" ht="13.5" x14ac:dyDescent="0.15">
      <c r="A4" s="132" t="s">
        <v>0</v>
      </c>
      <c r="B4" s="133"/>
      <c r="C4" s="133"/>
      <c r="D4" s="133"/>
    </row>
    <row r="5" spans="1:4" ht="13.5" x14ac:dyDescent="0.15">
      <c r="A5" s="134" t="str">
        <f>+貸借対照表内訳表!A5</f>
        <v>令和 2年  3月 31日 現在</v>
      </c>
      <c r="B5" s="133"/>
      <c r="C5" s="133"/>
      <c r="D5" s="133"/>
    </row>
    <row r="6" spans="1:4" x14ac:dyDescent="0.15">
      <c r="D6" s="58" t="s">
        <v>1</v>
      </c>
    </row>
    <row r="7" spans="1:4" s="76" customFormat="1" ht="23.1" customHeight="1" x14ac:dyDescent="0.15">
      <c r="A7" s="60" t="s">
        <v>2</v>
      </c>
      <c r="B7" s="75" t="s">
        <v>3</v>
      </c>
      <c r="C7" s="75" t="s">
        <v>4</v>
      </c>
      <c r="D7" s="75" t="s">
        <v>5</v>
      </c>
    </row>
    <row r="8" spans="1:4" x14ac:dyDescent="0.15">
      <c r="A8" s="63"/>
      <c r="B8" s="64"/>
      <c r="C8" s="64"/>
      <c r="D8" s="64"/>
    </row>
    <row r="9" spans="1:4" x14ac:dyDescent="0.15">
      <c r="A9" s="53" t="s">
        <v>6</v>
      </c>
      <c r="B9" s="65"/>
      <c r="C9" s="65"/>
      <c r="D9" s="65"/>
    </row>
    <row r="10" spans="1:4" x14ac:dyDescent="0.15">
      <c r="A10" s="53" t="s">
        <v>71</v>
      </c>
      <c r="B10" s="65"/>
      <c r="C10" s="65"/>
      <c r="D10" s="65"/>
    </row>
    <row r="11" spans="1:4" x14ac:dyDescent="0.15">
      <c r="A11" s="53" t="s">
        <v>7</v>
      </c>
      <c r="B11" s="68">
        <f>SUM(B10)</f>
        <v>0</v>
      </c>
      <c r="C11" s="68">
        <f>SUM(C10)</f>
        <v>0</v>
      </c>
      <c r="D11" s="68">
        <f>SUM(D10)</f>
        <v>0</v>
      </c>
    </row>
    <row r="12" spans="1:4" x14ac:dyDescent="0.15">
      <c r="A12" s="53" t="s">
        <v>8</v>
      </c>
      <c r="B12" s="65"/>
      <c r="C12" s="65"/>
      <c r="D12" s="65"/>
    </row>
    <row r="13" spans="1:4" x14ac:dyDescent="0.15">
      <c r="A13" s="53" t="s">
        <v>9</v>
      </c>
      <c r="B13" s="65"/>
      <c r="C13" s="65"/>
      <c r="D13" s="65"/>
    </row>
    <row r="14" spans="1:4" x14ac:dyDescent="0.15">
      <c r="A14" s="53" t="s">
        <v>72</v>
      </c>
      <c r="B14" s="65"/>
      <c r="C14" s="65"/>
      <c r="D14" s="65"/>
    </row>
    <row r="15" spans="1:4" x14ac:dyDescent="0.15">
      <c r="A15" s="53" t="s">
        <v>73</v>
      </c>
      <c r="B15" s="67">
        <f>+貸借対照表内訳表!D15</f>
        <v>74855366</v>
      </c>
      <c r="C15" s="65">
        <v>77571282</v>
      </c>
      <c r="D15" s="67">
        <f>+B15-C15</f>
        <v>-2715916</v>
      </c>
    </row>
    <row r="16" spans="1:4" x14ac:dyDescent="0.15">
      <c r="A16" s="53" t="s">
        <v>270</v>
      </c>
      <c r="B16" s="67">
        <f>+貸借対照表内訳表!D16</f>
        <v>773667</v>
      </c>
      <c r="C16" s="65">
        <v>402323</v>
      </c>
      <c r="D16" s="67">
        <f>+B16-C16</f>
        <v>371344</v>
      </c>
    </row>
    <row r="17" spans="1:4" x14ac:dyDescent="0.15">
      <c r="A17" s="53" t="s">
        <v>74</v>
      </c>
      <c r="B17" s="67">
        <f>+貸借対照表内訳表!D17</f>
        <v>40615716</v>
      </c>
      <c r="C17" s="65">
        <v>40615313</v>
      </c>
      <c r="D17" s="67">
        <f>+B17-C17</f>
        <v>403</v>
      </c>
    </row>
    <row r="18" spans="1:4" x14ac:dyDescent="0.15">
      <c r="A18" s="53" t="s">
        <v>75</v>
      </c>
      <c r="B18" s="65"/>
      <c r="C18" s="65"/>
      <c r="D18" s="65"/>
    </row>
    <row r="19" spans="1:4" x14ac:dyDescent="0.15">
      <c r="A19" s="53" t="s">
        <v>76</v>
      </c>
      <c r="B19" s="67">
        <f>+貸借対照表内訳表!D19</f>
        <v>134956514</v>
      </c>
      <c r="C19" s="65">
        <v>146569843</v>
      </c>
      <c r="D19" s="67">
        <f>+B19-C19</f>
        <v>-11613329</v>
      </c>
    </row>
    <row r="20" spans="1:4" x14ac:dyDescent="0.15">
      <c r="A20" s="53" t="s">
        <v>77</v>
      </c>
      <c r="B20" s="67">
        <f>+貸借対照表内訳表!D20</f>
        <v>30717163</v>
      </c>
      <c r="C20" s="65">
        <v>15717163</v>
      </c>
      <c r="D20" s="67">
        <f>+B20-C20</f>
        <v>15000000</v>
      </c>
    </row>
    <row r="21" spans="1:4" x14ac:dyDescent="0.15">
      <c r="A21" s="53" t="s">
        <v>82</v>
      </c>
      <c r="B21" s="67">
        <f>+貸借対照表内訳表!D21</f>
        <v>955300</v>
      </c>
      <c r="C21" s="65">
        <v>591584</v>
      </c>
      <c r="D21" s="67">
        <f>+B21-C21</f>
        <v>363716</v>
      </c>
    </row>
    <row r="22" spans="1:4" x14ac:dyDescent="0.15">
      <c r="A22" s="53" t="s">
        <v>10</v>
      </c>
      <c r="B22" s="66">
        <f>SUM(B15:B21)</f>
        <v>282873726</v>
      </c>
      <c r="C22" s="66">
        <f>SUM(C15:C21)</f>
        <v>281467508</v>
      </c>
      <c r="D22" s="66">
        <f>SUM(D15:D21)</f>
        <v>1406218</v>
      </c>
    </row>
    <row r="23" spans="1:4" x14ac:dyDescent="0.15">
      <c r="A23" s="53" t="s">
        <v>11</v>
      </c>
      <c r="B23" s="65"/>
      <c r="C23" s="65"/>
      <c r="D23" s="65"/>
    </row>
    <row r="24" spans="1:4" x14ac:dyDescent="0.15">
      <c r="A24" s="53" t="s">
        <v>85</v>
      </c>
      <c r="B24" s="65"/>
      <c r="C24" s="65"/>
      <c r="D24" s="65"/>
    </row>
    <row r="25" spans="1:4" x14ac:dyDescent="0.15">
      <c r="A25" s="53" t="s">
        <v>84</v>
      </c>
      <c r="B25" s="67">
        <f>+貸借対照表内訳表!D25</f>
        <v>30000558</v>
      </c>
      <c r="C25" s="65">
        <v>30000558</v>
      </c>
      <c r="D25" s="67">
        <f>+B25-C25</f>
        <v>0</v>
      </c>
    </row>
    <row r="26" spans="1:4" x14ac:dyDescent="0.15">
      <c r="A26" s="53" t="s">
        <v>86</v>
      </c>
      <c r="B26" s="67">
        <f>+貸借対照表内訳表!D26</f>
        <v>8090751</v>
      </c>
      <c r="C26" s="65">
        <v>8090670</v>
      </c>
      <c r="D26" s="67">
        <f>+B26-C26</f>
        <v>81</v>
      </c>
    </row>
    <row r="27" spans="1:4" x14ac:dyDescent="0.15">
      <c r="A27" s="53" t="s">
        <v>83</v>
      </c>
      <c r="B27" s="67">
        <f>+貸借対照表内訳表!D27</f>
        <v>107806000</v>
      </c>
      <c r="C27" s="65">
        <v>105190000</v>
      </c>
      <c r="D27" s="67">
        <f>+B27-C27</f>
        <v>2616000</v>
      </c>
    </row>
    <row r="28" spans="1:4" x14ac:dyDescent="0.15">
      <c r="A28" s="53" t="s">
        <v>12</v>
      </c>
      <c r="B28" s="66">
        <f>SUM(B25:B27)</f>
        <v>145897309</v>
      </c>
      <c r="C28" s="66">
        <f>SUM(C25:C27)</f>
        <v>143281228</v>
      </c>
      <c r="D28" s="66">
        <f>SUM(D25:D27)</f>
        <v>2616081</v>
      </c>
    </row>
    <row r="29" spans="1:4" x14ac:dyDescent="0.15">
      <c r="A29" s="53" t="s">
        <v>13</v>
      </c>
      <c r="B29" s="65"/>
      <c r="C29" s="65"/>
      <c r="D29" s="65"/>
    </row>
    <row r="30" spans="1:4" x14ac:dyDescent="0.15">
      <c r="A30" s="53" t="s">
        <v>14</v>
      </c>
      <c r="B30" s="66">
        <f>+B29</f>
        <v>0</v>
      </c>
      <c r="C30" s="66">
        <f>+C29</f>
        <v>0</v>
      </c>
      <c r="D30" s="66">
        <f>+D29</f>
        <v>0</v>
      </c>
    </row>
    <row r="31" spans="1:4" x14ac:dyDescent="0.15">
      <c r="A31" s="53" t="s">
        <v>15</v>
      </c>
      <c r="B31" s="66">
        <f>+B22+B28+B30</f>
        <v>428771035</v>
      </c>
      <c r="C31" s="66">
        <f>+C22+C28+C30</f>
        <v>424748736</v>
      </c>
      <c r="D31" s="66">
        <f>+D22+D28+D30</f>
        <v>4022299</v>
      </c>
    </row>
    <row r="32" spans="1:4" ht="12" thickBot="1" x14ac:dyDescent="0.2">
      <c r="A32" s="53" t="s">
        <v>16</v>
      </c>
      <c r="B32" s="2">
        <f>+B31</f>
        <v>428771035</v>
      </c>
      <c r="C32" s="2">
        <f>+C31</f>
        <v>424748736</v>
      </c>
      <c r="D32" s="2">
        <f>+D31</f>
        <v>4022299</v>
      </c>
    </row>
    <row r="33" spans="1:5" ht="12" thickTop="1" x14ac:dyDescent="0.15">
      <c r="A33" s="53" t="s">
        <v>17</v>
      </c>
      <c r="B33" s="65"/>
      <c r="C33" s="65"/>
      <c r="D33" s="65"/>
    </row>
    <row r="34" spans="1:5" x14ac:dyDescent="0.15">
      <c r="A34" s="53" t="s">
        <v>18</v>
      </c>
      <c r="B34" s="65"/>
      <c r="C34" s="65"/>
      <c r="D34" s="65"/>
    </row>
    <row r="35" spans="1:5" x14ac:dyDescent="0.15">
      <c r="A35" s="53" t="s">
        <v>320</v>
      </c>
      <c r="B35" s="65">
        <f>+貸借対照表内訳表!B35</f>
        <v>490000</v>
      </c>
      <c r="C35" s="65">
        <v>0</v>
      </c>
      <c r="D35" s="65">
        <f>+B35-C35</f>
        <v>490000</v>
      </c>
    </row>
    <row r="36" spans="1:5" x14ac:dyDescent="0.15">
      <c r="A36" s="53" t="s">
        <v>258</v>
      </c>
      <c r="B36" s="65">
        <f>+貸借対照表内訳表!B36</f>
        <v>0</v>
      </c>
      <c r="C36" s="65">
        <v>0</v>
      </c>
      <c r="D36" s="67">
        <f>+B36-C36</f>
        <v>0</v>
      </c>
    </row>
    <row r="37" spans="1:5" x14ac:dyDescent="0.15">
      <c r="A37" s="53" t="s">
        <v>19</v>
      </c>
      <c r="B37" s="68">
        <f>SUM(B35:B36)</f>
        <v>490000</v>
      </c>
      <c r="C37" s="68">
        <f>SUM(C35:C36)</f>
        <v>0</v>
      </c>
      <c r="D37" s="68">
        <f>SUM(D35:D36)</f>
        <v>490000</v>
      </c>
    </row>
    <row r="38" spans="1:5" x14ac:dyDescent="0.15">
      <c r="A38" s="53" t="s">
        <v>20</v>
      </c>
      <c r="B38" s="65"/>
      <c r="C38" s="65"/>
      <c r="D38" s="65"/>
    </row>
    <row r="39" spans="1:5" x14ac:dyDescent="0.15">
      <c r="A39" s="53" t="s">
        <v>21</v>
      </c>
      <c r="B39" s="68">
        <v>0</v>
      </c>
      <c r="C39" s="68">
        <v>0</v>
      </c>
      <c r="D39" s="68">
        <v>0</v>
      </c>
    </row>
    <row r="40" spans="1:5" x14ac:dyDescent="0.15">
      <c r="A40" s="53" t="s">
        <v>22</v>
      </c>
      <c r="B40" s="68">
        <f>+B37</f>
        <v>490000</v>
      </c>
      <c r="C40" s="68">
        <f>+C37</f>
        <v>0</v>
      </c>
      <c r="D40" s="68">
        <f>+D37</f>
        <v>490000</v>
      </c>
    </row>
    <row r="41" spans="1:5" x14ac:dyDescent="0.15">
      <c r="A41" s="53" t="s">
        <v>23</v>
      </c>
      <c r="B41" s="65"/>
      <c r="C41" s="65"/>
      <c r="D41" s="65"/>
    </row>
    <row r="42" spans="1:5" x14ac:dyDescent="0.15">
      <c r="A42" s="53" t="s">
        <v>24</v>
      </c>
      <c r="B42" s="67">
        <f>+貸借対照表内訳表!B42</f>
        <v>241976929</v>
      </c>
      <c r="C42" s="65">
        <v>241976929</v>
      </c>
      <c r="D42" s="67">
        <f t="shared" ref="D42:D47" si="0">+B42-C42</f>
        <v>0</v>
      </c>
    </row>
    <row r="43" spans="1:5" x14ac:dyDescent="0.15">
      <c r="A43" s="53" t="s">
        <v>25</v>
      </c>
      <c r="B43" s="69">
        <f>+貸借対照表内訳表!B43</f>
        <v>241976929</v>
      </c>
      <c r="C43" s="70">
        <v>241976929</v>
      </c>
      <c r="D43" s="69">
        <f t="shared" si="0"/>
        <v>0</v>
      </c>
    </row>
    <row r="44" spans="1:5" x14ac:dyDescent="0.15">
      <c r="A44" s="53" t="s">
        <v>26</v>
      </c>
      <c r="B44" s="72">
        <f>+貸借対照表内訳表!B44</f>
        <v>0</v>
      </c>
      <c r="C44" s="71">
        <v>0</v>
      </c>
      <c r="D44" s="72">
        <f t="shared" si="0"/>
        <v>0</v>
      </c>
    </row>
    <row r="45" spans="1:5" x14ac:dyDescent="0.15">
      <c r="A45" s="53" t="s">
        <v>27</v>
      </c>
      <c r="B45" s="67">
        <f>+貸借対照表内訳表!B45</f>
        <v>186304106</v>
      </c>
      <c r="C45" s="65">
        <v>182771807</v>
      </c>
      <c r="D45" s="67">
        <f t="shared" si="0"/>
        <v>3532299</v>
      </c>
    </row>
    <row r="46" spans="1:5" x14ac:dyDescent="0.15">
      <c r="A46" s="53" t="s">
        <v>25</v>
      </c>
      <c r="B46" s="69">
        <f>+貸借対照表内訳表!B46</f>
        <v>40406797</v>
      </c>
      <c r="C46" s="70">
        <v>39490579</v>
      </c>
      <c r="D46" s="69">
        <f t="shared" si="0"/>
        <v>916218</v>
      </c>
    </row>
    <row r="47" spans="1:5" x14ac:dyDescent="0.15">
      <c r="A47" s="53" t="s">
        <v>26</v>
      </c>
      <c r="B47" s="72">
        <f>+貸借対照表内訳表!B47</f>
        <v>145897309</v>
      </c>
      <c r="C47" s="71">
        <v>143281228</v>
      </c>
      <c r="D47" s="72">
        <f t="shared" si="0"/>
        <v>2616081</v>
      </c>
    </row>
    <row r="48" spans="1:5" x14ac:dyDescent="0.15">
      <c r="A48" s="53" t="s">
        <v>28</v>
      </c>
      <c r="B48" s="66">
        <f>+B42+B45</f>
        <v>428281035</v>
      </c>
      <c r="C48" s="66">
        <f>+C42+C45</f>
        <v>424748736</v>
      </c>
      <c r="D48" s="66">
        <f>+D42+D45</f>
        <v>3532299</v>
      </c>
      <c r="E48" s="50" t="s">
        <v>335</v>
      </c>
    </row>
    <row r="49" spans="1:4" ht="12" thickBot="1" x14ac:dyDescent="0.2">
      <c r="A49" s="53" t="s">
        <v>29</v>
      </c>
      <c r="B49" s="2">
        <f>+B40+B48</f>
        <v>428771035</v>
      </c>
      <c r="C49" s="2">
        <f>+C40+C48</f>
        <v>424748736</v>
      </c>
      <c r="D49" s="2">
        <f>+D40+D48</f>
        <v>4022299</v>
      </c>
    </row>
    <row r="50" spans="1:4" ht="12" thickTop="1" x14ac:dyDescent="0.15">
      <c r="A50" s="73"/>
      <c r="B50" s="74"/>
      <c r="C50" s="74"/>
      <c r="D50" s="74"/>
    </row>
  </sheetData>
  <mergeCells count="2">
    <mergeCell ref="A4:D4"/>
    <mergeCell ref="A5:D5"/>
  </mergeCells>
  <phoneticPr fontId="1"/>
  <pageMargins left="0.78740157480314965" right="0.78740157480314965" top="0.39370078740157483" bottom="0.78740157480314965" header="0" footer="0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zoomScale="120" zoomScaleNormal="120" workbookViewId="0">
      <pane xSplit="1" ySplit="7" topLeftCell="B35" activePane="bottomRight" state="frozen"/>
      <selection activeCell="A50" sqref="A50"/>
      <selection pane="topRight" activeCell="A50" sqref="A50"/>
      <selection pane="bottomLeft" activeCell="A50" sqref="A50"/>
      <selection pane="bottomRight" activeCell="D46" sqref="D46:D47"/>
    </sheetView>
  </sheetViews>
  <sheetFormatPr defaultRowHeight="11.25" x14ac:dyDescent="0.15"/>
  <cols>
    <col min="1" max="1" width="35.625" style="59" customWidth="1"/>
    <col min="2" max="4" width="14.625" style="58" customWidth="1"/>
    <col min="5" max="16384" width="9" style="50"/>
  </cols>
  <sheetData>
    <row r="1" spans="1:4" x14ac:dyDescent="0.15">
      <c r="A1" s="57" t="s">
        <v>70</v>
      </c>
    </row>
    <row r="4" spans="1:4" ht="13.5" x14ac:dyDescent="0.15">
      <c r="A4" s="132" t="s">
        <v>30</v>
      </c>
      <c r="B4" s="133"/>
      <c r="C4" s="133"/>
      <c r="D4" s="133"/>
    </row>
    <row r="5" spans="1:4" ht="13.5" x14ac:dyDescent="0.15">
      <c r="A5" s="134" t="s">
        <v>318</v>
      </c>
      <c r="B5" s="133"/>
      <c r="C5" s="133"/>
      <c r="D5" s="133"/>
    </row>
    <row r="6" spans="1:4" x14ac:dyDescent="0.15">
      <c r="D6" s="58" t="s">
        <v>1</v>
      </c>
    </row>
    <row r="7" spans="1:4" s="62" customFormat="1" ht="23.1" customHeight="1" x14ac:dyDescent="0.15">
      <c r="A7" s="60" t="s">
        <v>2</v>
      </c>
      <c r="B7" s="61" t="s">
        <v>31</v>
      </c>
      <c r="C7" s="61" t="s">
        <v>32</v>
      </c>
      <c r="D7" s="61" t="s">
        <v>33</v>
      </c>
    </row>
    <row r="8" spans="1:4" x14ac:dyDescent="0.15">
      <c r="A8" s="63"/>
      <c r="B8" s="64"/>
      <c r="C8" s="64"/>
      <c r="D8" s="64"/>
    </row>
    <row r="9" spans="1:4" x14ac:dyDescent="0.15">
      <c r="A9" s="53" t="s">
        <v>6</v>
      </c>
      <c r="B9" s="65"/>
      <c r="C9" s="65"/>
      <c r="D9" s="65"/>
    </row>
    <row r="10" spans="1:4" x14ac:dyDescent="0.15">
      <c r="A10" s="53" t="s">
        <v>71</v>
      </c>
      <c r="B10" s="65"/>
      <c r="C10" s="65"/>
      <c r="D10" s="65"/>
    </row>
    <row r="11" spans="1:4" x14ac:dyDescent="0.15">
      <c r="A11" s="53" t="s">
        <v>7</v>
      </c>
      <c r="B11" s="66">
        <f>SUM(B10)</f>
        <v>0</v>
      </c>
      <c r="C11" s="66">
        <f>SUM(C10)</f>
        <v>0</v>
      </c>
      <c r="D11" s="66">
        <f>SUM(D10)</f>
        <v>0</v>
      </c>
    </row>
    <row r="12" spans="1:4" x14ac:dyDescent="0.15">
      <c r="A12" s="53" t="s">
        <v>8</v>
      </c>
      <c r="B12" s="65"/>
      <c r="C12" s="65"/>
      <c r="D12" s="65"/>
    </row>
    <row r="13" spans="1:4" x14ac:dyDescent="0.15">
      <c r="A13" s="53" t="s">
        <v>9</v>
      </c>
      <c r="B13" s="65"/>
      <c r="C13" s="65"/>
      <c r="D13" s="65"/>
    </row>
    <row r="14" spans="1:4" x14ac:dyDescent="0.15">
      <c r="A14" s="53" t="s">
        <v>72</v>
      </c>
      <c r="B14" s="65"/>
      <c r="C14" s="65"/>
      <c r="D14" s="65"/>
    </row>
    <row r="15" spans="1:4" x14ac:dyDescent="0.15">
      <c r="A15" s="53" t="s">
        <v>73</v>
      </c>
      <c r="B15" s="49">
        <v>74855366</v>
      </c>
      <c r="C15" s="65">
        <v>0</v>
      </c>
      <c r="D15" s="67">
        <f>SUM(B15:C15)</f>
        <v>74855366</v>
      </c>
    </row>
    <row r="16" spans="1:4" x14ac:dyDescent="0.15">
      <c r="A16" s="53" t="s">
        <v>270</v>
      </c>
      <c r="B16" s="49">
        <v>773667</v>
      </c>
      <c r="C16" s="65">
        <v>0</v>
      </c>
      <c r="D16" s="67">
        <f>SUM(B16:C16)</f>
        <v>773667</v>
      </c>
    </row>
    <row r="17" spans="1:5" x14ac:dyDescent="0.15">
      <c r="A17" s="53" t="s">
        <v>74</v>
      </c>
      <c r="B17" s="49">
        <v>40615716</v>
      </c>
      <c r="C17" s="65">
        <v>0</v>
      </c>
      <c r="D17" s="67">
        <f>SUM(B17:C17)</f>
        <v>40615716</v>
      </c>
    </row>
    <row r="18" spans="1:5" x14ac:dyDescent="0.15">
      <c r="A18" s="53" t="s">
        <v>75</v>
      </c>
      <c r="B18" s="65"/>
      <c r="C18" s="65"/>
      <c r="D18" s="65"/>
    </row>
    <row r="19" spans="1:5" x14ac:dyDescent="0.15">
      <c r="A19" s="53" t="s">
        <v>76</v>
      </c>
      <c r="B19" s="49">
        <v>134956514</v>
      </c>
      <c r="C19" s="65">
        <v>0</v>
      </c>
      <c r="D19" s="67">
        <f>SUM(B19:C19)</f>
        <v>134956514</v>
      </c>
    </row>
    <row r="20" spans="1:5" x14ac:dyDescent="0.15">
      <c r="A20" s="53" t="s">
        <v>77</v>
      </c>
      <c r="B20" s="49">
        <f>SUM(財務諸表に対する注記!G95:G96)</f>
        <v>30717163</v>
      </c>
      <c r="C20" s="65">
        <v>0</v>
      </c>
      <c r="D20" s="67">
        <f>SUM(B20:C20)</f>
        <v>30717163</v>
      </c>
    </row>
    <row r="21" spans="1:5" x14ac:dyDescent="0.15">
      <c r="A21" s="53" t="s">
        <v>82</v>
      </c>
      <c r="B21" s="49">
        <f>SUM(財務諸表に対する注記!G91:G94)</f>
        <v>955300</v>
      </c>
      <c r="C21" s="65">
        <v>0</v>
      </c>
      <c r="D21" s="67">
        <f>SUM(B21:C21)</f>
        <v>955300</v>
      </c>
    </row>
    <row r="22" spans="1:5" x14ac:dyDescent="0.15">
      <c r="A22" s="53" t="s">
        <v>10</v>
      </c>
      <c r="B22" s="66">
        <f>SUM(B15:B21)</f>
        <v>282873726</v>
      </c>
      <c r="C22" s="66">
        <f>SUM(C15:C21)</f>
        <v>0</v>
      </c>
      <c r="D22" s="66">
        <f>SUM(D15:D21)</f>
        <v>282873726</v>
      </c>
    </row>
    <row r="23" spans="1:5" x14ac:dyDescent="0.15">
      <c r="A23" s="53" t="s">
        <v>11</v>
      </c>
      <c r="B23" s="65"/>
      <c r="C23" s="65"/>
      <c r="D23" s="65"/>
    </row>
    <row r="24" spans="1:5" x14ac:dyDescent="0.15">
      <c r="A24" s="53" t="s">
        <v>85</v>
      </c>
      <c r="B24" s="65"/>
      <c r="C24" s="65"/>
      <c r="D24" s="65"/>
    </row>
    <row r="25" spans="1:5" x14ac:dyDescent="0.15">
      <c r="A25" s="53" t="s">
        <v>84</v>
      </c>
      <c r="B25" s="49">
        <v>30000558</v>
      </c>
      <c r="C25" s="65">
        <v>0</v>
      </c>
      <c r="D25" s="67">
        <f>SUM(B25:C25)</f>
        <v>30000558</v>
      </c>
      <c r="E25" s="50" t="s">
        <v>265</v>
      </c>
    </row>
    <row r="26" spans="1:5" x14ac:dyDescent="0.15">
      <c r="A26" s="53" t="s">
        <v>86</v>
      </c>
      <c r="B26" s="49">
        <v>8090751</v>
      </c>
      <c r="C26" s="65">
        <v>0</v>
      </c>
      <c r="D26" s="67">
        <f>SUM(B26:C26)</f>
        <v>8090751</v>
      </c>
    </row>
    <row r="27" spans="1:5" x14ac:dyDescent="0.15">
      <c r="A27" s="53" t="s">
        <v>83</v>
      </c>
      <c r="B27" s="49">
        <v>107806000</v>
      </c>
      <c r="C27" s="65">
        <v>0</v>
      </c>
      <c r="D27" s="67">
        <f>SUM(B27:C27)</f>
        <v>107806000</v>
      </c>
    </row>
    <row r="28" spans="1:5" x14ac:dyDescent="0.15">
      <c r="A28" s="53" t="s">
        <v>12</v>
      </c>
      <c r="B28" s="66">
        <f>SUM(B25:B27)</f>
        <v>145897309</v>
      </c>
      <c r="C28" s="66">
        <f>SUM(C25:C27)</f>
        <v>0</v>
      </c>
      <c r="D28" s="66">
        <f>SUM(D25:D27)</f>
        <v>145897309</v>
      </c>
    </row>
    <row r="29" spans="1:5" x14ac:dyDescent="0.15">
      <c r="A29" s="53" t="s">
        <v>13</v>
      </c>
      <c r="B29" s="65"/>
      <c r="C29" s="65"/>
      <c r="D29" s="65"/>
    </row>
    <row r="30" spans="1:5" x14ac:dyDescent="0.15">
      <c r="A30" s="53" t="s">
        <v>14</v>
      </c>
      <c r="B30" s="66">
        <f>+B29</f>
        <v>0</v>
      </c>
      <c r="C30" s="66">
        <f>+C29</f>
        <v>0</v>
      </c>
      <c r="D30" s="66">
        <f>+D29</f>
        <v>0</v>
      </c>
    </row>
    <row r="31" spans="1:5" x14ac:dyDescent="0.15">
      <c r="A31" s="53" t="s">
        <v>15</v>
      </c>
      <c r="B31" s="66">
        <f>+B22+B28+B30</f>
        <v>428771035</v>
      </c>
      <c r="C31" s="66">
        <f>+C22+C28+C30</f>
        <v>0</v>
      </c>
      <c r="D31" s="66">
        <f>+D22+D28+D30</f>
        <v>428771035</v>
      </c>
    </row>
    <row r="32" spans="1:5" ht="12" thickBot="1" x14ac:dyDescent="0.2">
      <c r="A32" s="53" t="s">
        <v>16</v>
      </c>
      <c r="B32" s="2">
        <f>+B31</f>
        <v>428771035</v>
      </c>
      <c r="C32" s="2">
        <f>+C31</f>
        <v>0</v>
      </c>
      <c r="D32" s="2">
        <f>+D31</f>
        <v>428771035</v>
      </c>
    </row>
    <row r="33" spans="1:5" ht="12" thickTop="1" x14ac:dyDescent="0.15">
      <c r="A33" s="53" t="s">
        <v>17</v>
      </c>
      <c r="B33" s="65"/>
      <c r="C33" s="65"/>
      <c r="D33" s="65"/>
    </row>
    <row r="34" spans="1:5" x14ac:dyDescent="0.15">
      <c r="A34" s="53" t="s">
        <v>18</v>
      </c>
      <c r="B34" s="65"/>
      <c r="C34" s="65"/>
      <c r="D34" s="65"/>
    </row>
    <row r="35" spans="1:5" x14ac:dyDescent="0.15">
      <c r="A35" s="53" t="s">
        <v>319</v>
      </c>
      <c r="B35" s="65">
        <v>490000</v>
      </c>
      <c r="C35" s="65">
        <v>0</v>
      </c>
      <c r="D35" s="65">
        <f>SUM(B35:C35)</f>
        <v>490000</v>
      </c>
    </row>
    <row r="36" spans="1:5" x14ac:dyDescent="0.15">
      <c r="A36" s="53" t="s">
        <v>258</v>
      </c>
      <c r="B36" s="65">
        <v>0</v>
      </c>
      <c r="C36" s="65">
        <v>0</v>
      </c>
      <c r="D36" s="67">
        <f>SUM(B36:C36)</f>
        <v>0</v>
      </c>
    </row>
    <row r="37" spans="1:5" x14ac:dyDescent="0.15">
      <c r="A37" s="53" t="s">
        <v>19</v>
      </c>
      <c r="B37" s="68">
        <f>SUM(B35:B36)</f>
        <v>490000</v>
      </c>
      <c r="C37" s="68">
        <f>SUM(C35:C36)</f>
        <v>0</v>
      </c>
      <c r="D37" s="68">
        <f>SUM(D35:D36)</f>
        <v>490000</v>
      </c>
    </row>
    <row r="38" spans="1:5" x14ac:dyDescent="0.15">
      <c r="A38" s="53" t="s">
        <v>20</v>
      </c>
      <c r="B38" s="65"/>
      <c r="C38" s="65"/>
      <c r="D38" s="65"/>
    </row>
    <row r="39" spans="1:5" x14ac:dyDescent="0.15">
      <c r="A39" s="53" t="s">
        <v>21</v>
      </c>
      <c r="B39" s="68">
        <v>0</v>
      </c>
      <c r="C39" s="68">
        <v>0</v>
      </c>
      <c r="D39" s="68">
        <v>0</v>
      </c>
    </row>
    <row r="40" spans="1:5" x14ac:dyDescent="0.15">
      <c r="A40" s="53" t="s">
        <v>22</v>
      </c>
      <c r="B40" s="68">
        <f>+B37</f>
        <v>490000</v>
      </c>
      <c r="C40" s="68">
        <f>+C37</f>
        <v>0</v>
      </c>
      <c r="D40" s="68">
        <f>+D37</f>
        <v>490000</v>
      </c>
    </row>
    <row r="41" spans="1:5" x14ac:dyDescent="0.15">
      <c r="A41" s="53" t="s">
        <v>23</v>
      </c>
      <c r="B41" s="65"/>
      <c r="C41" s="65"/>
      <c r="D41" s="65"/>
    </row>
    <row r="42" spans="1:5" x14ac:dyDescent="0.15">
      <c r="A42" s="53" t="s">
        <v>24</v>
      </c>
      <c r="B42" s="124">
        <f>+正味財産増減計算書!B85</f>
        <v>241976929</v>
      </c>
      <c r="C42" s="67">
        <f>+正味財産増減計算書内訳表!C78</f>
        <v>0</v>
      </c>
      <c r="D42" s="67">
        <f>+正味財産増減計算書内訳表!D78</f>
        <v>241976929</v>
      </c>
    </row>
    <row r="43" spans="1:5" x14ac:dyDescent="0.15">
      <c r="A43" s="53" t="s">
        <v>25</v>
      </c>
      <c r="B43" s="125">
        <v>241976929</v>
      </c>
      <c r="C43" s="70">
        <v>0</v>
      </c>
      <c r="D43" s="69">
        <f>SUM(B43:C43)</f>
        <v>241976929</v>
      </c>
    </row>
    <row r="44" spans="1:5" x14ac:dyDescent="0.15">
      <c r="A44" s="53" t="s">
        <v>26</v>
      </c>
      <c r="B44" s="71">
        <v>0</v>
      </c>
      <c r="C44" s="71">
        <v>0</v>
      </c>
      <c r="D44" s="71">
        <f>SUM(B44:C44)</f>
        <v>0</v>
      </c>
    </row>
    <row r="45" spans="1:5" x14ac:dyDescent="0.15">
      <c r="A45" s="53" t="s">
        <v>27</v>
      </c>
      <c r="B45" s="124">
        <f>+正味財産増減計算書!B70</f>
        <v>186304106</v>
      </c>
      <c r="C45" s="67">
        <f>+正味財産増減計算書内訳表!C68</f>
        <v>0</v>
      </c>
      <c r="D45" s="67">
        <f>+正味財産増減計算書内訳表!D68</f>
        <v>186304106</v>
      </c>
    </row>
    <row r="46" spans="1:5" x14ac:dyDescent="0.15">
      <c r="A46" s="53" t="s">
        <v>25</v>
      </c>
      <c r="B46" s="69">
        <f>+B45-B47</f>
        <v>40406797</v>
      </c>
      <c r="C46" s="70">
        <v>0</v>
      </c>
      <c r="D46" s="69">
        <f>SUM(B46:C46)</f>
        <v>40406797</v>
      </c>
    </row>
    <row r="47" spans="1:5" x14ac:dyDescent="0.15">
      <c r="A47" s="53" t="s">
        <v>26</v>
      </c>
      <c r="B47" s="72">
        <f>+B28</f>
        <v>145897309</v>
      </c>
      <c r="C47" s="71">
        <v>0</v>
      </c>
      <c r="D47" s="72">
        <f>SUM(B47:C47)</f>
        <v>145897309</v>
      </c>
    </row>
    <row r="48" spans="1:5" x14ac:dyDescent="0.15">
      <c r="A48" s="53" t="s">
        <v>28</v>
      </c>
      <c r="B48" s="66">
        <f>+B42+B45</f>
        <v>428281035</v>
      </c>
      <c r="C48" s="66">
        <f>+C42+C45</f>
        <v>0</v>
      </c>
      <c r="D48" s="66">
        <f>+D42+D45</f>
        <v>428281035</v>
      </c>
      <c r="E48" s="50" t="s">
        <v>334</v>
      </c>
    </row>
    <row r="49" spans="1:4" ht="12" thickBot="1" x14ac:dyDescent="0.2">
      <c r="A49" s="53" t="s">
        <v>29</v>
      </c>
      <c r="B49" s="2">
        <f>+B40+B48</f>
        <v>428771035</v>
      </c>
      <c r="C49" s="2">
        <f>+C40+C48</f>
        <v>0</v>
      </c>
      <c r="D49" s="2">
        <f>+D40+D48</f>
        <v>428771035</v>
      </c>
    </row>
    <row r="50" spans="1:4" ht="12" thickTop="1" x14ac:dyDescent="0.15">
      <c r="A50" s="73"/>
      <c r="B50" s="74"/>
      <c r="C50" s="74"/>
      <c r="D50" s="74"/>
    </row>
  </sheetData>
  <mergeCells count="2">
    <mergeCell ref="A4:D4"/>
    <mergeCell ref="A5:D5"/>
  </mergeCells>
  <phoneticPr fontId="1"/>
  <pageMargins left="0.78740157480314965" right="0.78740157480314965" top="0.39370078740157483" bottom="0.78740157480314965" header="0" footer="0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7"/>
  <sheetViews>
    <sheetView workbookViewId="0">
      <pane xSplit="1" ySplit="7" topLeftCell="B68" activePane="bottomRight" state="frozen"/>
      <selection activeCell="A50" sqref="A50"/>
      <selection pane="topRight" activeCell="A50" sqref="A50"/>
      <selection pane="bottomLeft" activeCell="A50" sqref="A50"/>
      <selection pane="bottomRight" activeCell="B34" sqref="B34"/>
    </sheetView>
  </sheetViews>
  <sheetFormatPr defaultRowHeight="11.25" x14ac:dyDescent="0.15"/>
  <cols>
    <col min="1" max="1" width="35.625" style="59" customWidth="1"/>
    <col min="2" max="4" width="14.625" style="58" customWidth="1"/>
    <col min="5" max="16384" width="9" style="50"/>
  </cols>
  <sheetData>
    <row r="1" spans="1:4" x14ac:dyDescent="0.15">
      <c r="A1" s="57" t="str">
        <f>+貸借対照表内訳表!A1</f>
        <v>法　人　名：公益財団法人　和田育英財団</v>
      </c>
    </row>
    <row r="4" spans="1:4" ht="13.5" x14ac:dyDescent="0.15">
      <c r="A4" s="132" t="s">
        <v>34</v>
      </c>
      <c r="B4" s="133"/>
      <c r="C4" s="133"/>
      <c r="D4" s="133"/>
    </row>
    <row r="5" spans="1:4" ht="13.5" x14ac:dyDescent="0.15">
      <c r="A5" s="134" t="s">
        <v>321</v>
      </c>
      <c r="B5" s="133"/>
      <c r="C5" s="133"/>
      <c r="D5" s="133"/>
    </row>
    <row r="6" spans="1:4" x14ac:dyDescent="0.15">
      <c r="D6" s="58" t="s">
        <v>1</v>
      </c>
    </row>
    <row r="7" spans="1:4" s="62" customFormat="1" ht="23.1" customHeight="1" x14ac:dyDescent="0.15">
      <c r="A7" s="60" t="s">
        <v>2</v>
      </c>
      <c r="B7" s="75" t="s">
        <v>3</v>
      </c>
      <c r="C7" s="75" t="s">
        <v>4</v>
      </c>
      <c r="D7" s="75" t="s">
        <v>5</v>
      </c>
    </row>
    <row r="8" spans="1:4" x14ac:dyDescent="0.15">
      <c r="A8" s="63"/>
      <c r="B8" s="64"/>
      <c r="C8" s="64"/>
      <c r="D8" s="64"/>
    </row>
    <row r="9" spans="1:4" x14ac:dyDescent="0.15">
      <c r="A9" s="53" t="s">
        <v>35</v>
      </c>
      <c r="B9" s="65"/>
      <c r="C9" s="65"/>
      <c r="D9" s="65"/>
    </row>
    <row r="10" spans="1:4" x14ac:dyDescent="0.15">
      <c r="A10" s="53" t="s">
        <v>36</v>
      </c>
      <c r="B10" s="65"/>
      <c r="C10" s="65"/>
      <c r="D10" s="65"/>
    </row>
    <row r="11" spans="1:4" x14ac:dyDescent="0.15">
      <c r="A11" s="53" t="s">
        <v>37</v>
      </c>
      <c r="B11" s="65"/>
      <c r="C11" s="65"/>
      <c r="D11" s="65"/>
    </row>
    <row r="12" spans="1:4" x14ac:dyDescent="0.15">
      <c r="A12" s="53" t="s">
        <v>38</v>
      </c>
      <c r="B12" s="65"/>
      <c r="C12" s="65"/>
      <c r="D12" s="65"/>
    </row>
    <row r="13" spans="1:4" x14ac:dyDescent="0.15">
      <c r="A13" s="53" t="s">
        <v>78</v>
      </c>
      <c r="B13" s="67">
        <f>+正味財産増減計算書内訳表!D13</f>
        <v>3484494</v>
      </c>
      <c r="C13" s="65">
        <v>2602578</v>
      </c>
      <c r="D13" s="67">
        <f>+B13-C13</f>
        <v>881916</v>
      </c>
    </row>
    <row r="14" spans="1:4" x14ac:dyDescent="0.15">
      <c r="A14" s="53" t="s">
        <v>289</v>
      </c>
      <c r="B14" s="67">
        <f>+正味財産増減計算書内訳表!D14</f>
        <v>90749</v>
      </c>
      <c r="C14" s="65">
        <v>12276</v>
      </c>
      <c r="D14" s="67">
        <f>+B14-C14</f>
        <v>78473</v>
      </c>
    </row>
    <row r="15" spans="1:4" x14ac:dyDescent="0.15">
      <c r="A15" s="53" t="s">
        <v>39</v>
      </c>
      <c r="B15" s="66">
        <f>SUM(B13:B14)</f>
        <v>3575243</v>
      </c>
      <c r="C15" s="66">
        <f>SUM(C13:C14)</f>
        <v>2614854</v>
      </c>
      <c r="D15" s="66">
        <f>SUM(D13:D14)</f>
        <v>960389</v>
      </c>
    </row>
    <row r="16" spans="1:4" x14ac:dyDescent="0.15">
      <c r="A16" s="53" t="s">
        <v>89</v>
      </c>
      <c r="B16" s="65"/>
      <c r="C16" s="65"/>
      <c r="D16" s="65"/>
    </row>
    <row r="17" spans="1:4" x14ac:dyDescent="0.15">
      <c r="A17" s="53" t="s">
        <v>289</v>
      </c>
      <c r="B17" s="67">
        <f>+正味財産増減計算書内訳表!B17</f>
        <v>81</v>
      </c>
      <c r="C17" s="65">
        <v>80</v>
      </c>
      <c r="D17" s="67">
        <f>+B17-C17</f>
        <v>1</v>
      </c>
    </row>
    <row r="18" spans="1:4" x14ac:dyDescent="0.15">
      <c r="A18" s="53" t="s">
        <v>90</v>
      </c>
      <c r="B18" s="66">
        <f>SUM(B17:B17)</f>
        <v>81</v>
      </c>
      <c r="C18" s="66">
        <f>SUM(C17:C17)</f>
        <v>80</v>
      </c>
      <c r="D18" s="66">
        <f>SUM(D17:D17)</f>
        <v>1</v>
      </c>
    </row>
    <row r="19" spans="1:4" x14ac:dyDescent="0.15">
      <c r="A19" s="53" t="s">
        <v>41</v>
      </c>
      <c r="B19" s="66">
        <f>+B15+B18</f>
        <v>3575324</v>
      </c>
      <c r="C19" s="66">
        <f>+C15+C18</f>
        <v>2614934</v>
      </c>
      <c r="D19" s="66">
        <f>+D15+D18</f>
        <v>960390</v>
      </c>
    </row>
    <row r="20" spans="1:4" x14ac:dyDescent="0.15">
      <c r="A20" s="53" t="s">
        <v>42</v>
      </c>
      <c r="B20" s="65"/>
      <c r="C20" s="65"/>
      <c r="D20" s="65"/>
    </row>
    <row r="21" spans="1:4" x14ac:dyDescent="0.15">
      <c r="A21" s="53" t="s">
        <v>43</v>
      </c>
      <c r="B21" s="65"/>
      <c r="C21" s="65"/>
      <c r="D21" s="65"/>
    </row>
    <row r="22" spans="1:4" x14ac:dyDescent="0.15">
      <c r="A22" s="53" t="s">
        <v>326</v>
      </c>
      <c r="B22" s="67">
        <f>+正味財産増減計算書内訳表!D22</f>
        <v>350000</v>
      </c>
      <c r="C22" s="65">
        <v>0</v>
      </c>
      <c r="D22" s="67">
        <f>+B22-C22</f>
        <v>350000</v>
      </c>
    </row>
    <row r="23" spans="1:4" x14ac:dyDescent="0.15">
      <c r="A23" s="53" t="s">
        <v>266</v>
      </c>
      <c r="B23" s="67">
        <f>+正味財産増減計算書内訳表!D23</f>
        <v>0</v>
      </c>
      <c r="C23" s="65">
        <v>0</v>
      </c>
      <c r="D23" s="67">
        <f>+B23-C23</f>
        <v>0</v>
      </c>
    </row>
    <row r="24" spans="1:4" x14ac:dyDescent="0.15">
      <c r="A24" s="53" t="s">
        <v>267</v>
      </c>
      <c r="B24" s="67">
        <f>+正味財産増減計算書内訳表!D24</f>
        <v>498075</v>
      </c>
      <c r="C24" s="65">
        <v>49136</v>
      </c>
      <c r="D24" s="67">
        <f>+B24-C24</f>
        <v>448939</v>
      </c>
    </row>
    <row r="25" spans="1:4" x14ac:dyDescent="0.15">
      <c r="A25" s="53" t="s">
        <v>288</v>
      </c>
      <c r="B25" s="67">
        <f>+正味財産増減計算書内訳表!D25</f>
        <v>114400</v>
      </c>
      <c r="C25" s="65">
        <v>856</v>
      </c>
      <c r="D25" s="67">
        <f t="shared" ref="D25:D34" si="0">+B25-C25</f>
        <v>113544</v>
      </c>
    </row>
    <row r="26" spans="1:4" x14ac:dyDescent="0.15">
      <c r="A26" s="53" t="s">
        <v>79</v>
      </c>
      <c r="B26" s="67">
        <f>+正味財産増減計算書内訳表!D26</f>
        <v>21296</v>
      </c>
      <c r="C26" s="65">
        <v>6560</v>
      </c>
      <c r="D26" s="67">
        <f t="shared" si="0"/>
        <v>14736</v>
      </c>
    </row>
    <row r="27" spans="1:4" x14ac:dyDescent="0.15">
      <c r="A27" s="53" t="s">
        <v>268</v>
      </c>
      <c r="B27" s="67">
        <f>+正味財産増減計算書内訳表!D27</f>
        <v>18400</v>
      </c>
      <c r="C27" s="65">
        <v>560</v>
      </c>
      <c r="D27" s="67">
        <f t="shared" si="0"/>
        <v>17840</v>
      </c>
    </row>
    <row r="28" spans="1:4" x14ac:dyDescent="0.15">
      <c r="A28" s="53" t="s">
        <v>80</v>
      </c>
      <c r="B28" s="67">
        <f>+正味財産増減計算書内訳表!D28</f>
        <v>32782</v>
      </c>
      <c r="C28" s="65">
        <v>14056</v>
      </c>
      <c r="D28" s="67">
        <f t="shared" si="0"/>
        <v>18726</v>
      </c>
    </row>
    <row r="29" spans="1:4" x14ac:dyDescent="0.15">
      <c r="A29" s="53" t="s">
        <v>263</v>
      </c>
      <c r="B29" s="67">
        <f>+正味財産増減計算書内訳表!D29</f>
        <v>273715</v>
      </c>
      <c r="C29" s="65">
        <v>0</v>
      </c>
      <c r="D29" s="67">
        <f t="shared" si="0"/>
        <v>273715</v>
      </c>
    </row>
    <row r="30" spans="1:4" x14ac:dyDescent="0.15">
      <c r="A30" s="53" t="s">
        <v>327</v>
      </c>
      <c r="B30" s="67">
        <f>+正味財産増減計算書内訳表!D30</f>
        <v>288000</v>
      </c>
      <c r="C30" s="65">
        <v>0</v>
      </c>
      <c r="D30" s="67">
        <f t="shared" si="0"/>
        <v>288000</v>
      </c>
    </row>
    <row r="31" spans="1:4" x14ac:dyDescent="0.15">
      <c r="A31" s="53" t="s">
        <v>264</v>
      </c>
      <c r="B31" s="67">
        <f>+正味財産増減計算書内訳表!D31</f>
        <v>89774</v>
      </c>
      <c r="C31" s="65">
        <v>18835</v>
      </c>
      <c r="D31" s="67">
        <f t="shared" si="0"/>
        <v>70939</v>
      </c>
    </row>
    <row r="32" spans="1:4" x14ac:dyDescent="0.15">
      <c r="A32" s="53" t="s">
        <v>328</v>
      </c>
      <c r="B32" s="67">
        <f>+正味財産増減計算書内訳表!D32</f>
        <v>11381</v>
      </c>
      <c r="C32" s="65">
        <v>0</v>
      </c>
      <c r="D32" s="67">
        <f t="shared" si="0"/>
        <v>11381</v>
      </c>
    </row>
    <row r="33" spans="1:4" x14ac:dyDescent="0.15">
      <c r="A33" s="53" t="s">
        <v>81</v>
      </c>
      <c r="B33" s="67">
        <f>+正味財産増減計算書内訳表!D33</f>
        <v>262429</v>
      </c>
      <c r="C33" s="65">
        <v>226131</v>
      </c>
      <c r="D33" s="67">
        <f t="shared" si="0"/>
        <v>36298</v>
      </c>
    </row>
    <row r="34" spans="1:4" x14ac:dyDescent="0.15">
      <c r="A34" s="53" t="s">
        <v>336</v>
      </c>
      <c r="B34" s="67">
        <f>+正味財産増減計算書内訳表!D34</f>
        <v>1340000</v>
      </c>
      <c r="C34" s="65">
        <v>1200000</v>
      </c>
      <c r="D34" s="67">
        <f t="shared" si="0"/>
        <v>140000</v>
      </c>
    </row>
    <row r="35" spans="1:4" x14ac:dyDescent="0.15">
      <c r="A35" s="53" t="s">
        <v>44</v>
      </c>
      <c r="B35" s="66">
        <f>SUM(B22:B34)</f>
        <v>3300252</v>
      </c>
      <c r="C35" s="66">
        <f>SUM(C22:C34)</f>
        <v>1516134</v>
      </c>
      <c r="D35" s="66">
        <f>SUM(D22:D34)</f>
        <v>1784118</v>
      </c>
    </row>
    <row r="36" spans="1:4" x14ac:dyDescent="0.15">
      <c r="A36" s="53" t="s">
        <v>45</v>
      </c>
      <c r="B36" s="65"/>
      <c r="C36" s="65"/>
      <c r="D36" s="65"/>
    </row>
    <row r="37" spans="1:4" x14ac:dyDescent="0.15">
      <c r="A37" s="53" t="s">
        <v>326</v>
      </c>
      <c r="B37" s="65">
        <v>0</v>
      </c>
      <c r="C37" s="65">
        <v>0</v>
      </c>
      <c r="D37" s="65">
        <v>0</v>
      </c>
    </row>
    <row r="38" spans="1:4" x14ac:dyDescent="0.15">
      <c r="A38" s="53" t="s">
        <v>266</v>
      </c>
      <c r="B38" s="67">
        <f>+正味財産増減計算書内訳表!D38</f>
        <v>0</v>
      </c>
      <c r="C38" s="65">
        <v>0</v>
      </c>
      <c r="D38" s="67">
        <f t="shared" ref="D38:D49" si="1">+B38-C38</f>
        <v>0</v>
      </c>
    </row>
    <row r="39" spans="1:4" x14ac:dyDescent="0.15">
      <c r="A39" s="53" t="s">
        <v>267</v>
      </c>
      <c r="B39" s="67">
        <f>+正味財産増減計算書内訳表!D39</f>
        <v>124519</v>
      </c>
      <c r="C39" s="65">
        <v>12284</v>
      </c>
      <c r="D39" s="67">
        <f t="shared" si="1"/>
        <v>112235</v>
      </c>
    </row>
    <row r="40" spans="1:4" x14ac:dyDescent="0.15">
      <c r="A40" s="53" t="s">
        <v>296</v>
      </c>
      <c r="B40" s="67">
        <f>+正味財産増減計算書内訳表!D40</f>
        <v>28600</v>
      </c>
      <c r="C40" s="65">
        <v>214</v>
      </c>
      <c r="D40" s="67">
        <f t="shared" si="1"/>
        <v>28386</v>
      </c>
    </row>
    <row r="41" spans="1:4" x14ac:dyDescent="0.15">
      <c r="A41" s="53" t="s">
        <v>79</v>
      </c>
      <c r="B41" s="67">
        <f>+正味財産増減計算書内訳表!D41</f>
        <v>5324</v>
      </c>
      <c r="C41" s="65">
        <v>1640</v>
      </c>
      <c r="D41" s="67">
        <f t="shared" si="1"/>
        <v>3684</v>
      </c>
    </row>
    <row r="42" spans="1:4" x14ac:dyDescent="0.15">
      <c r="A42" s="53" t="s">
        <v>268</v>
      </c>
      <c r="B42" s="67">
        <f>+正味財産増減計算書内訳表!D42</f>
        <v>4600</v>
      </c>
      <c r="C42" s="65">
        <v>140</v>
      </c>
      <c r="D42" s="67">
        <f t="shared" si="1"/>
        <v>4460</v>
      </c>
    </row>
    <row r="43" spans="1:4" x14ac:dyDescent="0.15">
      <c r="A43" s="53" t="s">
        <v>80</v>
      </c>
      <c r="B43" s="67">
        <f>+正味財産増減計算書内訳表!D43</f>
        <v>8196</v>
      </c>
      <c r="C43" s="65">
        <v>3514</v>
      </c>
      <c r="D43" s="67">
        <f t="shared" si="1"/>
        <v>4682</v>
      </c>
    </row>
    <row r="44" spans="1:4" x14ac:dyDescent="0.15">
      <c r="A44" s="53" t="s">
        <v>263</v>
      </c>
      <c r="B44" s="67">
        <f>+正味財産増減計算書内訳表!D44</f>
        <v>68429</v>
      </c>
      <c r="C44" s="65">
        <v>0</v>
      </c>
      <c r="D44" s="67">
        <f t="shared" si="1"/>
        <v>68429</v>
      </c>
    </row>
    <row r="45" spans="1:4" x14ac:dyDescent="0.15">
      <c r="A45" s="53" t="s">
        <v>327</v>
      </c>
      <c r="B45" s="67">
        <f>+正味財産増減計算書内訳表!D45</f>
        <v>72000</v>
      </c>
      <c r="C45" s="65">
        <v>0</v>
      </c>
      <c r="D45" s="67">
        <f t="shared" si="1"/>
        <v>72000</v>
      </c>
    </row>
    <row r="46" spans="1:4" x14ac:dyDescent="0.15">
      <c r="A46" s="53" t="s">
        <v>264</v>
      </c>
      <c r="B46" s="67">
        <f>+正味財産増減計算書内訳表!D46</f>
        <v>22444</v>
      </c>
      <c r="C46" s="65">
        <v>4709</v>
      </c>
      <c r="D46" s="67">
        <f t="shared" si="1"/>
        <v>17735</v>
      </c>
    </row>
    <row r="47" spans="1:4" x14ac:dyDescent="0.15">
      <c r="A47" s="53" t="s">
        <v>329</v>
      </c>
      <c r="B47" s="67">
        <f>+正味財産増減計算書内訳表!D47</f>
        <v>2845</v>
      </c>
      <c r="C47" s="65">
        <v>0</v>
      </c>
      <c r="D47" s="67">
        <f t="shared" si="1"/>
        <v>2845</v>
      </c>
    </row>
    <row r="48" spans="1:4" x14ac:dyDescent="0.15">
      <c r="A48" s="53" t="s">
        <v>81</v>
      </c>
      <c r="B48" s="67">
        <f>+正味財産増減計算書内訳表!D48</f>
        <v>65607</v>
      </c>
      <c r="C48" s="65">
        <v>56533</v>
      </c>
      <c r="D48" s="67">
        <f t="shared" si="1"/>
        <v>9074</v>
      </c>
    </row>
    <row r="49" spans="1:4" x14ac:dyDescent="0.15">
      <c r="A49" s="53" t="s">
        <v>92</v>
      </c>
      <c r="B49" s="67">
        <f>+正味財産増減計算書内訳表!D49</f>
        <v>0</v>
      </c>
      <c r="C49" s="65">
        <v>0</v>
      </c>
      <c r="D49" s="67">
        <f t="shared" si="1"/>
        <v>0</v>
      </c>
    </row>
    <row r="50" spans="1:4" x14ac:dyDescent="0.15">
      <c r="A50" s="53" t="s">
        <v>46</v>
      </c>
      <c r="B50" s="66">
        <f>SUM(B37:B49)</f>
        <v>402564</v>
      </c>
      <c r="C50" s="66">
        <f>SUM(C37:C49)</f>
        <v>79034</v>
      </c>
      <c r="D50" s="66">
        <f>SUM(D37:D49)</f>
        <v>323530</v>
      </c>
    </row>
    <row r="51" spans="1:4" x14ac:dyDescent="0.15">
      <c r="A51" s="53" t="s">
        <v>47</v>
      </c>
      <c r="B51" s="66">
        <f>+B50+B35</f>
        <v>3702816</v>
      </c>
      <c r="C51" s="66">
        <f>+C50+C35</f>
        <v>1595168</v>
      </c>
      <c r="D51" s="66">
        <f>SUM(D35:D49)</f>
        <v>2107648</v>
      </c>
    </row>
    <row r="52" spans="1:4" x14ac:dyDescent="0.15">
      <c r="A52" s="53" t="s">
        <v>48</v>
      </c>
      <c r="B52" s="66">
        <f>+B19-B51</f>
        <v>-127492</v>
      </c>
      <c r="C52" s="66">
        <f>+C19-C51</f>
        <v>1019766</v>
      </c>
      <c r="D52" s="66">
        <f>+D19-D51</f>
        <v>-1147258</v>
      </c>
    </row>
    <row r="53" spans="1:4" x14ac:dyDescent="0.15">
      <c r="A53" s="53" t="s">
        <v>297</v>
      </c>
      <c r="B53" s="110">
        <f>+正味財産増減計算書内訳表!B53</f>
        <v>403722</v>
      </c>
      <c r="C53" s="118">
        <v>-83822</v>
      </c>
      <c r="D53" s="110">
        <f>+B53-C53</f>
        <v>487544</v>
      </c>
    </row>
    <row r="54" spans="1:4" x14ac:dyDescent="0.15">
      <c r="A54" s="53" t="s">
        <v>298</v>
      </c>
      <c r="B54" s="77">
        <f>+正味財産増減計算書内訳表!B54</f>
        <v>67730</v>
      </c>
      <c r="C54" s="119">
        <v>123291</v>
      </c>
      <c r="D54" s="77">
        <f>+B54-C54</f>
        <v>-55561</v>
      </c>
    </row>
    <row r="55" spans="1:4" x14ac:dyDescent="0.15">
      <c r="A55" s="53" t="s">
        <v>299</v>
      </c>
      <c r="B55" s="66">
        <f>SUM(B53:B54)</f>
        <v>471452</v>
      </c>
      <c r="C55" s="66">
        <f>SUM(C53:C54)</f>
        <v>39469</v>
      </c>
      <c r="D55" s="66">
        <f>SUM(D53:D54)</f>
        <v>431983</v>
      </c>
    </row>
    <row r="56" spans="1:4" x14ac:dyDescent="0.15">
      <c r="A56" s="53" t="s">
        <v>49</v>
      </c>
      <c r="B56" s="66">
        <f>+B52+B55</f>
        <v>343960</v>
      </c>
      <c r="C56" s="66">
        <f>+C52+C55</f>
        <v>1059235</v>
      </c>
      <c r="D56" s="66">
        <f>+D52+D55</f>
        <v>-715275</v>
      </c>
    </row>
    <row r="57" spans="1:4" x14ac:dyDescent="0.15">
      <c r="A57" s="53" t="s">
        <v>50</v>
      </c>
      <c r="B57" s="65"/>
      <c r="C57" s="65"/>
      <c r="D57" s="65"/>
    </row>
    <row r="58" spans="1:4" x14ac:dyDescent="0.15">
      <c r="A58" s="53" t="s">
        <v>51</v>
      </c>
      <c r="B58" s="65"/>
      <c r="C58" s="65"/>
      <c r="D58" s="65"/>
    </row>
    <row r="59" spans="1:4" x14ac:dyDescent="0.15">
      <c r="A59" s="53" t="s">
        <v>332</v>
      </c>
      <c r="B59" s="65">
        <f>+正味財産増減計算書内訳表!B59</f>
        <v>5773339</v>
      </c>
      <c r="C59" s="65">
        <v>0</v>
      </c>
      <c r="D59" s="65">
        <f>+B59-C59</f>
        <v>5773339</v>
      </c>
    </row>
    <row r="60" spans="1:4" x14ac:dyDescent="0.15">
      <c r="A60" s="53" t="s">
        <v>88</v>
      </c>
      <c r="B60" s="65">
        <v>0</v>
      </c>
      <c r="C60" s="65">
        <v>0</v>
      </c>
      <c r="D60" s="67">
        <f>+B60-C60</f>
        <v>0</v>
      </c>
    </row>
    <row r="61" spans="1:4" x14ac:dyDescent="0.15">
      <c r="A61" s="53" t="s">
        <v>52</v>
      </c>
      <c r="B61" s="68">
        <f>SUM(B59:B60)</f>
        <v>5773339</v>
      </c>
      <c r="C61" s="68">
        <f>SUM(C59:C60)</f>
        <v>0</v>
      </c>
      <c r="D61" s="66">
        <f>+B61-C61</f>
        <v>5773339</v>
      </c>
    </row>
    <row r="62" spans="1:4" x14ac:dyDescent="0.15">
      <c r="A62" s="53" t="s">
        <v>53</v>
      </c>
      <c r="B62" s="65"/>
      <c r="C62" s="65"/>
      <c r="D62" s="65"/>
    </row>
    <row r="63" spans="1:4" x14ac:dyDescent="0.15">
      <c r="A63" s="53" t="s">
        <v>300</v>
      </c>
      <c r="B63" s="65">
        <f>+正味財産増減計算書内訳表!B62</f>
        <v>2585000</v>
      </c>
      <c r="C63" s="65">
        <v>15378655</v>
      </c>
      <c r="D63" s="65">
        <f>+B63-C63</f>
        <v>-12793655</v>
      </c>
    </row>
    <row r="64" spans="1:4" x14ac:dyDescent="0.15">
      <c r="A64" s="53" t="s">
        <v>294</v>
      </c>
      <c r="B64" s="65">
        <v>0</v>
      </c>
      <c r="C64" s="65">
        <v>1058271</v>
      </c>
      <c r="D64" s="65">
        <f>+B64-C64</f>
        <v>-1058271</v>
      </c>
    </row>
    <row r="65" spans="1:4" x14ac:dyDescent="0.15">
      <c r="A65" s="53" t="s">
        <v>54</v>
      </c>
      <c r="B65" s="68">
        <f>SUM(B63:B64)</f>
        <v>2585000</v>
      </c>
      <c r="C65" s="68">
        <f>SUM(C63:C64)</f>
        <v>16436926</v>
      </c>
      <c r="D65" s="68">
        <f>SUM(D63:D64)</f>
        <v>-13851926</v>
      </c>
    </row>
    <row r="66" spans="1:4" x14ac:dyDescent="0.15">
      <c r="A66" s="53" t="s">
        <v>55</v>
      </c>
      <c r="B66" s="66">
        <f>+B61-B65</f>
        <v>3188339</v>
      </c>
      <c r="C66" s="66">
        <f>+C61-C65</f>
        <v>-16436926</v>
      </c>
      <c r="D66" s="66">
        <f>+D61-D65</f>
        <v>19625265</v>
      </c>
    </row>
    <row r="67" spans="1:4" x14ac:dyDescent="0.15">
      <c r="A67" s="53" t="s">
        <v>56</v>
      </c>
      <c r="B67" s="66">
        <f>+B56+B66</f>
        <v>3532299</v>
      </c>
      <c r="C67" s="66">
        <f>+C56+C66</f>
        <v>-15377691</v>
      </c>
      <c r="D67" s="66">
        <f>+D56+D66</f>
        <v>18909990</v>
      </c>
    </row>
    <row r="68" spans="1:4" x14ac:dyDescent="0.15">
      <c r="A68" s="53" t="s">
        <v>57</v>
      </c>
      <c r="B68" s="66">
        <f>+B67</f>
        <v>3532299</v>
      </c>
      <c r="C68" s="66">
        <f>+C67</f>
        <v>-15377691</v>
      </c>
      <c r="D68" s="66">
        <f>+D67</f>
        <v>18909990</v>
      </c>
    </row>
    <row r="69" spans="1:4" x14ac:dyDescent="0.15">
      <c r="A69" s="53" t="s">
        <v>58</v>
      </c>
      <c r="B69" s="66">
        <f>+C70</f>
        <v>182771807</v>
      </c>
      <c r="C69" s="68">
        <v>198149498</v>
      </c>
      <c r="D69" s="66">
        <f>+B69-C69</f>
        <v>-15377691</v>
      </c>
    </row>
    <row r="70" spans="1:4" x14ac:dyDescent="0.15">
      <c r="A70" s="53" t="s">
        <v>59</v>
      </c>
      <c r="B70" s="66">
        <f>SUM(B68:B69)</f>
        <v>186304106</v>
      </c>
      <c r="C70" s="66">
        <f>SUM(C68:C69)</f>
        <v>182771807</v>
      </c>
      <c r="D70" s="66">
        <f>SUM(D68:D69)</f>
        <v>3532299</v>
      </c>
    </row>
    <row r="71" spans="1:4" x14ac:dyDescent="0.15">
      <c r="A71" s="53" t="s">
        <v>60</v>
      </c>
      <c r="B71" s="65"/>
      <c r="C71" s="65"/>
      <c r="D71" s="65"/>
    </row>
    <row r="72" spans="1:4" x14ac:dyDescent="0.15">
      <c r="A72" s="53" t="s">
        <v>61</v>
      </c>
      <c r="B72" s="65"/>
      <c r="C72" s="65"/>
      <c r="D72" s="65"/>
    </row>
    <row r="73" spans="1:4" x14ac:dyDescent="0.15">
      <c r="A73" s="53" t="s">
        <v>78</v>
      </c>
      <c r="B73" s="67">
        <f>+正味財産増減計算書内訳表!D71</f>
        <v>3484494</v>
      </c>
      <c r="C73" s="67">
        <v>2523544</v>
      </c>
      <c r="D73" s="67">
        <f t="shared" ref="D73:D84" si="2">+B73-C73</f>
        <v>960950</v>
      </c>
    </row>
    <row r="74" spans="1:4" x14ac:dyDescent="0.15">
      <c r="A74" s="53" t="s">
        <v>289</v>
      </c>
      <c r="B74" s="67">
        <f>+正味財産増減計算書内訳表!D72</f>
        <v>90749</v>
      </c>
      <c r="C74" s="67">
        <f>+C14</f>
        <v>12276</v>
      </c>
      <c r="D74" s="67">
        <f t="shared" si="2"/>
        <v>78473</v>
      </c>
    </row>
    <row r="75" spans="1:4" x14ac:dyDescent="0.15">
      <c r="A75" s="53" t="s">
        <v>91</v>
      </c>
      <c r="B75" s="65"/>
      <c r="C75" s="65"/>
      <c r="D75" s="65"/>
    </row>
    <row r="76" spans="1:4" x14ac:dyDescent="0.15">
      <c r="A76" s="53" t="s">
        <v>289</v>
      </c>
      <c r="B76" s="67">
        <v>0</v>
      </c>
      <c r="C76" s="67">
        <v>0</v>
      </c>
      <c r="D76" s="67">
        <f>+B76-C76</f>
        <v>0</v>
      </c>
    </row>
    <row r="77" spans="1:4" x14ac:dyDescent="0.15">
      <c r="A77" s="53" t="s">
        <v>62</v>
      </c>
      <c r="B77" s="65"/>
      <c r="C77" s="65"/>
      <c r="D77" s="67">
        <f t="shared" si="2"/>
        <v>0</v>
      </c>
    </row>
    <row r="78" spans="1:4" x14ac:dyDescent="0.15">
      <c r="A78" s="53" t="s">
        <v>40</v>
      </c>
      <c r="B78" s="67">
        <f>+正味財産増減計算書内訳表!D74</f>
        <v>0</v>
      </c>
      <c r="C78" s="65">
        <v>0</v>
      </c>
      <c r="D78" s="67">
        <f t="shared" si="2"/>
        <v>0</v>
      </c>
    </row>
    <row r="79" spans="1:4" x14ac:dyDescent="0.15">
      <c r="A79" s="53" t="s">
        <v>257</v>
      </c>
      <c r="B79" s="67">
        <v>0</v>
      </c>
      <c r="C79" s="65">
        <v>0</v>
      </c>
      <c r="D79" s="67">
        <f t="shared" si="2"/>
        <v>0</v>
      </c>
    </row>
    <row r="80" spans="1:4" x14ac:dyDescent="0.15">
      <c r="A80" s="53" t="s">
        <v>87</v>
      </c>
      <c r="B80" s="67">
        <v>0</v>
      </c>
      <c r="C80" s="65">
        <v>0</v>
      </c>
      <c r="D80" s="67">
        <f t="shared" si="2"/>
        <v>0</v>
      </c>
    </row>
    <row r="81" spans="1:4" x14ac:dyDescent="0.15">
      <c r="A81" s="53" t="s">
        <v>63</v>
      </c>
      <c r="B81" s="67">
        <v>0</v>
      </c>
      <c r="C81" s="65">
        <v>0</v>
      </c>
      <c r="D81" s="65">
        <f t="shared" si="2"/>
        <v>0</v>
      </c>
    </row>
    <row r="82" spans="1:4" x14ac:dyDescent="0.15">
      <c r="A82" s="53" t="s">
        <v>64</v>
      </c>
      <c r="B82" s="67">
        <f>-SUM(B73:B76)</f>
        <v>-3575243</v>
      </c>
      <c r="C82" s="67">
        <f>-SUM(C73:C76)</f>
        <v>-2535820</v>
      </c>
      <c r="D82" s="67">
        <f t="shared" si="2"/>
        <v>-1039423</v>
      </c>
    </row>
    <row r="83" spans="1:4" x14ac:dyDescent="0.15">
      <c r="A83" s="53" t="s">
        <v>65</v>
      </c>
      <c r="B83" s="66">
        <f>SUM(B73:B82)</f>
        <v>0</v>
      </c>
      <c r="C83" s="66">
        <f>SUM(C73:C82)</f>
        <v>0</v>
      </c>
      <c r="D83" s="66">
        <f>SUM(D73:D82)</f>
        <v>0</v>
      </c>
    </row>
    <row r="84" spans="1:4" x14ac:dyDescent="0.15">
      <c r="A84" s="53" t="s">
        <v>66</v>
      </c>
      <c r="B84" s="66">
        <f>+C85</f>
        <v>241976929</v>
      </c>
      <c r="C84" s="68">
        <v>241976929</v>
      </c>
      <c r="D84" s="66">
        <f t="shared" si="2"/>
        <v>0</v>
      </c>
    </row>
    <row r="85" spans="1:4" x14ac:dyDescent="0.15">
      <c r="A85" s="53" t="s">
        <v>67</v>
      </c>
      <c r="B85" s="66">
        <f>SUM(B83:B84)</f>
        <v>241976929</v>
      </c>
      <c r="C85" s="66">
        <f>SUM(C83:C84)</f>
        <v>241976929</v>
      </c>
      <c r="D85" s="66">
        <f>SUM(D83:D84)</f>
        <v>0</v>
      </c>
    </row>
    <row r="86" spans="1:4" ht="12" thickBot="1" x14ac:dyDescent="0.2">
      <c r="A86" s="53" t="s">
        <v>68</v>
      </c>
      <c r="B86" s="2">
        <f>+B70+B85</f>
        <v>428281035</v>
      </c>
      <c r="C86" s="2">
        <f>+C70+C85</f>
        <v>424748736</v>
      </c>
      <c r="D86" s="2">
        <f>+D70+D85</f>
        <v>3532299</v>
      </c>
    </row>
    <row r="87" spans="1:4" ht="12" thickTop="1" x14ac:dyDescent="0.15">
      <c r="A87" s="73"/>
      <c r="B87" s="74"/>
      <c r="C87" s="74"/>
      <c r="D87" s="74"/>
    </row>
  </sheetData>
  <mergeCells count="2">
    <mergeCell ref="A4:D4"/>
    <mergeCell ref="A5:D5"/>
  </mergeCells>
  <phoneticPr fontId="2"/>
  <pageMargins left="0.78740157480314965" right="0.78740157480314965" top="0.39370078740157483" bottom="0.78740157480314965" header="0" footer="0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zoomScale="120" zoomScaleNormal="120" workbookViewId="0">
      <pane xSplit="1" ySplit="7" topLeftCell="B68" activePane="bottomRight" state="frozen"/>
      <selection activeCell="B34" sqref="B34"/>
      <selection pane="topRight" activeCell="B34" sqref="B34"/>
      <selection pane="bottomLeft" activeCell="B34" sqref="B34"/>
      <selection pane="bottomRight" activeCell="B34" sqref="B34"/>
    </sheetView>
  </sheetViews>
  <sheetFormatPr defaultRowHeight="11.25" x14ac:dyDescent="0.15"/>
  <cols>
    <col min="1" max="1" width="35.625" style="59" customWidth="1"/>
    <col min="2" max="4" width="14.625" style="58" customWidth="1"/>
    <col min="5" max="16384" width="9" style="50"/>
  </cols>
  <sheetData>
    <row r="1" spans="1:5" x14ac:dyDescent="0.15">
      <c r="A1" s="57" t="str">
        <f>+貸借対照表内訳表!A1</f>
        <v>法　人　名：公益財団法人　和田育英財団</v>
      </c>
    </row>
    <row r="4" spans="1:5" ht="13.5" x14ac:dyDescent="0.15">
      <c r="A4" s="132" t="s">
        <v>69</v>
      </c>
      <c r="B4" s="133"/>
      <c r="C4" s="133"/>
      <c r="D4" s="133"/>
    </row>
    <row r="5" spans="1:5" ht="13.5" x14ac:dyDescent="0.15">
      <c r="A5" s="134" t="s">
        <v>321</v>
      </c>
      <c r="B5" s="133"/>
      <c r="C5" s="133"/>
      <c r="D5" s="133"/>
    </row>
    <row r="6" spans="1:5" x14ac:dyDescent="0.15">
      <c r="D6" s="58" t="s">
        <v>1</v>
      </c>
    </row>
    <row r="7" spans="1:5" s="62" customFormat="1" ht="23.1" customHeight="1" x14ac:dyDescent="0.15">
      <c r="A7" s="60" t="s">
        <v>2</v>
      </c>
      <c r="B7" s="61" t="s">
        <v>31</v>
      </c>
      <c r="C7" s="61" t="s">
        <v>32</v>
      </c>
      <c r="D7" s="61" t="s">
        <v>33</v>
      </c>
    </row>
    <row r="8" spans="1:5" x14ac:dyDescent="0.15">
      <c r="A8" s="63"/>
      <c r="B8" s="64"/>
      <c r="C8" s="64"/>
      <c r="D8" s="64"/>
    </row>
    <row r="9" spans="1:5" x14ac:dyDescent="0.15">
      <c r="A9" s="53" t="s">
        <v>35</v>
      </c>
      <c r="B9" s="65"/>
      <c r="C9" s="65"/>
      <c r="D9" s="65"/>
    </row>
    <row r="10" spans="1:5" x14ac:dyDescent="0.15">
      <c r="A10" s="53" t="s">
        <v>36</v>
      </c>
      <c r="B10" s="65"/>
      <c r="C10" s="65"/>
      <c r="D10" s="65"/>
    </row>
    <row r="11" spans="1:5" x14ac:dyDescent="0.15">
      <c r="A11" s="53" t="s">
        <v>37</v>
      </c>
      <c r="B11" s="65"/>
      <c r="C11" s="65"/>
      <c r="D11" s="65"/>
    </row>
    <row r="12" spans="1:5" x14ac:dyDescent="0.15">
      <c r="A12" s="53" t="s">
        <v>38</v>
      </c>
      <c r="B12" s="65"/>
      <c r="C12" s="65"/>
      <c r="D12" s="65"/>
    </row>
    <row r="13" spans="1:5" x14ac:dyDescent="0.15">
      <c r="A13" s="53" t="s">
        <v>78</v>
      </c>
      <c r="B13" s="67">
        <f>+E13-C13</f>
        <v>3081930</v>
      </c>
      <c r="C13" s="67">
        <f>+C50</f>
        <v>402564</v>
      </c>
      <c r="D13" s="67">
        <f>SUM(B13:C13)</f>
        <v>3484494</v>
      </c>
      <c r="E13" s="1">
        <v>3484494</v>
      </c>
    </row>
    <row r="14" spans="1:5" x14ac:dyDescent="0.15">
      <c r="A14" s="53" t="s">
        <v>289</v>
      </c>
      <c r="B14" s="51">
        <v>90749</v>
      </c>
      <c r="C14" s="67">
        <v>0</v>
      </c>
      <c r="D14" s="67">
        <f>SUM(B14:C14)</f>
        <v>90749</v>
      </c>
    </row>
    <row r="15" spans="1:5" x14ac:dyDescent="0.15">
      <c r="A15" s="53" t="s">
        <v>39</v>
      </c>
      <c r="B15" s="66">
        <f>SUM(B13:B14)</f>
        <v>3172679</v>
      </c>
      <c r="C15" s="66">
        <f>SUM(C13:C14)</f>
        <v>402564</v>
      </c>
      <c r="D15" s="66">
        <f>SUM(D13:D14)</f>
        <v>3575243</v>
      </c>
    </row>
    <row r="16" spans="1:5" x14ac:dyDescent="0.15">
      <c r="A16" s="53" t="s">
        <v>89</v>
      </c>
      <c r="B16" s="65"/>
      <c r="C16" s="65"/>
      <c r="D16" s="65"/>
    </row>
    <row r="17" spans="1:5" x14ac:dyDescent="0.15">
      <c r="A17" s="53" t="s">
        <v>289</v>
      </c>
      <c r="B17" s="49">
        <v>81</v>
      </c>
      <c r="C17" s="65">
        <v>0</v>
      </c>
      <c r="D17" s="67">
        <f>+B17-C17</f>
        <v>81</v>
      </c>
      <c r="E17" s="50" t="s">
        <v>290</v>
      </c>
    </row>
    <row r="18" spans="1:5" x14ac:dyDescent="0.15">
      <c r="A18" s="53" t="s">
        <v>90</v>
      </c>
      <c r="B18" s="66">
        <f>SUM(B17:B17)</f>
        <v>81</v>
      </c>
      <c r="C18" s="66">
        <f>SUM(C17:C17)</f>
        <v>0</v>
      </c>
      <c r="D18" s="66">
        <f>SUM(D17:D17)</f>
        <v>81</v>
      </c>
    </row>
    <row r="19" spans="1:5" x14ac:dyDescent="0.15">
      <c r="A19" s="53" t="s">
        <v>41</v>
      </c>
      <c r="B19" s="66">
        <f>+B15+B18</f>
        <v>3172760</v>
      </c>
      <c r="C19" s="66">
        <f>+C15+C18</f>
        <v>402564</v>
      </c>
      <c r="D19" s="66">
        <f>+D15+D18</f>
        <v>3575324</v>
      </c>
    </row>
    <row r="20" spans="1:5" x14ac:dyDescent="0.15">
      <c r="A20" s="53" t="s">
        <v>42</v>
      </c>
      <c r="B20" s="65"/>
      <c r="C20" s="65"/>
      <c r="D20" s="65"/>
    </row>
    <row r="21" spans="1:5" x14ac:dyDescent="0.15">
      <c r="A21" s="53" t="s">
        <v>43</v>
      </c>
      <c r="B21" s="65"/>
      <c r="C21" s="65"/>
      <c r="D21" s="65"/>
      <c r="E21" s="50" t="s">
        <v>93</v>
      </c>
    </row>
    <row r="22" spans="1:5" x14ac:dyDescent="0.15">
      <c r="A22" s="53" t="s">
        <v>322</v>
      </c>
      <c r="B22" s="49">
        <v>350000</v>
      </c>
      <c r="C22" s="65">
        <v>0</v>
      </c>
      <c r="D22" s="67">
        <f t="shared" ref="D22:D34" si="0">SUM(B22:C22)</f>
        <v>350000</v>
      </c>
    </row>
    <row r="23" spans="1:5" x14ac:dyDescent="0.15">
      <c r="A23" s="53" t="s">
        <v>259</v>
      </c>
      <c r="B23" s="67">
        <f t="shared" ref="B23:B33" si="1">ROUND(+E23*0.8,0)</f>
        <v>0</v>
      </c>
      <c r="C23" s="65">
        <v>0</v>
      </c>
      <c r="D23" s="67">
        <f t="shared" si="0"/>
        <v>0</v>
      </c>
    </row>
    <row r="24" spans="1:5" x14ac:dyDescent="0.15">
      <c r="A24" s="53" t="s">
        <v>260</v>
      </c>
      <c r="B24" s="67">
        <f t="shared" si="1"/>
        <v>498075</v>
      </c>
      <c r="C24" s="65">
        <v>0</v>
      </c>
      <c r="D24" s="67">
        <f t="shared" si="0"/>
        <v>498075</v>
      </c>
      <c r="E24" s="1">
        <v>622594</v>
      </c>
    </row>
    <row r="25" spans="1:5" x14ac:dyDescent="0.15">
      <c r="A25" s="53" t="s">
        <v>288</v>
      </c>
      <c r="B25" s="67">
        <f t="shared" si="1"/>
        <v>114400</v>
      </c>
      <c r="C25" s="65">
        <v>0</v>
      </c>
      <c r="D25" s="67">
        <f t="shared" si="0"/>
        <v>114400</v>
      </c>
      <c r="E25" s="1">
        <v>143000</v>
      </c>
    </row>
    <row r="26" spans="1:5" x14ac:dyDescent="0.15">
      <c r="A26" s="53" t="s">
        <v>79</v>
      </c>
      <c r="B26" s="67">
        <f t="shared" si="1"/>
        <v>21296</v>
      </c>
      <c r="C26" s="65">
        <v>0</v>
      </c>
      <c r="D26" s="67">
        <f t="shared" si="0"/>
        <v>21296</v>
      </c>
      <c r="E26" s="1">
        <v>26620</v>
      </c>
    </row>
    <row r="27" spans="1:5" x14ac:dyDescent="0.15">
      <c r="A27" s="53" t="s">
        <v>262</v>
      </c>
      <c r="B27" s="67">
        <f t="shared" si="1"/>
        <v>18400</v>
      </c>
      <c r="C27" s="65">
        <v>0</v>
      </c>
      <c r="D27" s="67">
        <f>SUM(B27:C27)</f>
        <v>18400</v>
      </c>
      <c r="E27" s="1">
        <v>23000</v>
      </c>
    </row>
    <row r="28" spans="1:5" x14ac:dyDescent="0.15">
      <c r="A28" s="53" t="s">
        <v>80</v>
      </c>
      <c r="B28" s="67">
        <f t="shared" si="1"/>
        <v>32782</v>
      </c>
      <c r="C28" s="65">
        <v>0</v>
      </c>
      <c r="D28" s="67">
        <f t="shared" si="0"/>
        <v>32782</v>
      </c>
      <c r="E28" s="1">
        <v>40978</v>
      </c>
    </row>
    <row r="29" spans="1:5" x14ac:dyDescent="0.15">
      <c r="A29" s="53" t="s">
        <v>263</v>
      </c>
      <c r="B29" s="67">
        <f t="shared" si="1"/>
        <v>273715</v>
      </c>
      <c r="C29" s="65">
        <v>0</v>
      </c>
      <c r="D29" s="67">
        <f>SUM(B29:C29)</f>
        <v>273715</v>
      </c>
      <c r="E29" s="1">
        <v>342144</v>
      </c>
    </row>
    <row r="30" spans="1:5" x14ac:dyDescent="0.15">
      <c r="A30" s="53" t="s">
        <v>323</v>
      </c>
      <c r="B30" s="67">
        <f>ROUND(+E30*0.8,0)</f>
        <v>288000</v>
      </c>
      <c r="C30" s="65">
        <v>0</v>
      </c>
      <c r="D30" s="67">
        <f>SUM(B30:C30)</f>
        <v>288000</v>
      </c>
      <c r="E30" s="1">
        <v>360000</v>
      </c>
    </row>
    <row r="31" spans="1:5" x14ac:dyDescent="0.15">
      <c r="A31" s="53" t="s">
        <v>264</v>
      </c>
      <c r="B31" s="67">
        <f t="shared" si="1"/>
        <v>89774</v>
      </c>
      <c r="C31" s="65">
        <v>0</v>
      </c>
      <c r="D31" s="67">
        <f>SUM(B31:C31)</f>
        <v>89774</v>
      </c>
      <c r="E31" s="1">
        <v>112218</v>
      </c>
    </row>
    <row r="32" spans="1:5" x14ac:dyDescent="0.15">
      <c r="A32" s="53" t="s">
        <v>324</v>
      </c>
      <c r="B32" s="67">
        <f t="shared" si="1"/>
        <v>11381</v>
      </c>
      <c r="C32" s="65">
        <v>0</v>
      </c>
      <c r="D32" s="67">
        <f>SUM(B32:C32)</f>
        <v>11381</v>
      </c>
      <c r="E32" s="1">
        <v>14226</v>
      </c>
    </row>
    <row r="33" spans="1:5" x14ac:dyDescent="0.15">
      <c r="A33" s="53" t="s">
        <v>81</v>
      </c>
      <c r="B33" s="67">
        <f t="shared" si="1"/>
        <v>262429</v>
      </c>
      <c r="C33" s="65">
        <v>0</v>
      </c>
      <c r="D33" s="67">
        <f t="shared" si="0"/>
        <v>262429</v>
      </c>
      <c r="E33" s="1">
        <v>328036</v>
      </c>
    </row>
    <row r="34" spans="1:5" x14ac:dyDescent="0.15">
      <c r="A34" s="53" t="s">
        <v>336</v>
      </c>
      <c r="B34" s="49">
        <v>1340000</v>
      </c>
      <c r="C34" s="65">
        <v>0</v>
      </c>
      <c r="D34" s="67">
        <f t="shared" si="0"/>
        <v>1340000</v>
      </c>
    </row>
    <row r="35" spans="1:5" x14ac:dyDescent="0.15">
      <c r="A35" s="53" t="s">
        <v>44</v>
      </c>
      <c r="B35" s="66">
        <f>SUM(B22:B34)</f>
        <v>3300252</v>
      </c>
      <c r="C35" s="66">
        <f>SUM(C22:C34)</f>
        <v>0</v>
      </c>
      <c r="D35" s="66">
        <f>SUM(D22:D34)</f>
        <v>3300252</v>
      </c>
    </row>
    <row r="36" spans="1:5" x14ac:dyDescent="0.15">
      <c r="A36" s="53" t="s">
        <v>45</v>
      </c>
      <c r="B36" s="65"/>
      <c r="C36" s="65"/>
      <c r="D36" s="65"/>
    </row>
    <row r="37" spans="1:5" x14ac:dyDescent="0.15">
      <c r="A37" s="53" t="s">
        <v>325</v>
      </c>
      <c r="B37" s="65">
        <v>0</v>
      </c>
      <c r="C37" s="65">
        <v>0</v>
      </c>
      <c r="D37" s="65">
        <v>0</v>
      </c>
    </row>
    <row r="38" spans="1:5" x14ac:dyDescent="0.15">
      <c r="A38" s="53" t="s">
        <v>259</v>
      </c>
      <c r="B38" s="65">
        <v>0</v>
      </c>
      <c r="C38" s="67">
        <f t="shared" ref="C38:C48" si="2">+E23-B23</f>
        <v>0</v>
      </c>
      <c r="D38" s="67">
        <f>SUM(B38:C38)</f>
        <v>0</v>
      </c>
    </row>
    <row r="39" spans="1:5" x14ac:dyDescent="0.15">
      <c r="A39" s="53" t="s">
        <v>261</v>
      </c>
      <c r="B39" s="65">
        <v>0</v>
      </c>
      <c r="C39" s="67">
        <f t="shared" si="2"/>
        <v>124519</v>
      </c>
      <c r="D39" s="67">
        <f>SUM(B39:C39)</f>
        <v>124519</v>
      </c>
    </row>
    <row r="40" spans="1:5" x14ac:dyDescent="0.15">
      <c r="A40" s="53" t="s">
        <v>288</v>
      </c>
      <c r="B40" s="65">
        <v>0</v>
      </c>
      <c r="C40" s="67">
        <f t="shared" si="2"/>
        <v>28600</v>
      </c>
      <c r="D40" s="67">
        <f t="shared" ref="D40:D49" si="3">SUM(B40:C40)</f>
        <v>28600</v>
      </c>
    </row>
    <row r="41" spans="1:5" x14ac:dyDescent="0.15">
      <c r="A41" s="53" t="s">
        <v>79</v>
      </c>
      <c r="B41" s="65">
        <v>0</v>
      </c>
      <c r="C41" s="67">
        <f t="shared" si="2"/>
        <v>5324</v>
      </c>
      <c r="D41" s="67">
        <f t="shared" si="3"/>
        <v>5324</v>
      </c>
    </row>
    <row r="42" spans="1:5" x14ac:dyDescent="0.15">
      <c r="A42" s="53" t="s">
        <v>262</v>
      </c>
      <c r="B42" s="65">
        <v>0</v>
      </c>
      <c r="C42" s="67">
        <f t="shared" si="2"/>
        <v>4600</v>
      </c>
      <c r="D42" s="67">
        <f>SUM(B42:C42)</f>
        <v>4600</v>
      </c>
    </row>
    <row r="43" spans="1:5" x14ac:dyDescent="0.15">
      <c r="A43" s="53" t="s">
        <v>80</v>
      </c>
      <c r="B43" s="65">
        <v>0</v>
      </c>
      <c r="C43" s="67">
        <f t="shared" si="2"/>
        <v>8196</v>
      </c>
      <c r="D43" s="67">
        <f t="shared" si="3"/>
        <v>8196</v>
      </c>
    </row>
    <row r="44" spans="1:5" x14ac:dyDescent="0.15">
      <c r="A44" s="53" t="s">
        <v>263</v>
      </c>
      <c r="B44" s="65">
        <v>0</v>
      </c>
      <c r="C44" s="67">
        <f t="shared" si="2"/>
        <v>68429</v>
      </c>
      <c r="D44" s="67">
        <f>SUM(B44:C44)</f>
        <v>68429</v>
      </c>
    </row>
    <row r="45" spans="1:5" x14ac:dyDescent="0.15">
      <c r="A45" s="53" t="s">
        <v>323</v>
      </c>
      <c r="B45" s="65">
        <v>0</v>
      </c>
      <c r="C45" s="67">
        <f t="shared" si="2"/>
        <v>72000</v>
      </c>
      <c r="D45" s="67">
        <f>SUM(B45:C45)</f>
        <v>72000</v>
      </c>
    </row>
    <row r="46" spans="1:5" x14ac:dyDescent="0.15">
      <c r="A46" s="53" t="s">
        <v>264</v>
      </c>
      <c r="B46" s="65">
        <v>0</v>
      </c>
      <c r="C46" s="67">
        <f t="shared" si="2"/>
        <v>22444</v>
      </c>
      <c r="D46" s="67">
        <f>SUM(B46:C46)</f>
        <v>22444</v>
      </c>
    </row>
    <row r="47" spans="1:5" x14ac:dyDescent="0.15">
      <c r="A47" s="53" t="s">
        <v>324</v>
      </c>
      <c r="B47" s="65">
        <v>0</v>
      </c>
      <c r="C47" s="67">
        <f t="shared" si="2"/>
        <v>2845</v>
      </c>
      <c r="D47" s="67">
        <f>SUM(B47:C47)</f>
        <v>2845</v>
      </c>
    </row>
    <row r="48" spans="1:5" x14ac:dyDescent="0.15">
      <c r="A48" s="53" t="s">
        <v>81</v>
      </c>
      <c r="B48" s="65">
        <v>0</v>
      </c>
      <c r="C48" s="67">
        <f t="shared" si="2"/>
        <v>65607</v>
      </c>
      <c r="D48" s="67">
        <f t="shared" si="3"/>
        <v>65607</v>
      </c>
    </row>
    <row r="49" spans="1:4" x14ac:dyDescent="0.15">
      <c r="A49" s="53" t="s">
        <v>92</v>
      </c>
      <c r="B49" s="65">
        <v>0</v>
      </c>
      <c r="C49" s="65">
        <v>0</v>
      </c>
      <c r="D49" s="67">
        <f t="shared" si="3"/>
        <v>0</v>
      </c>
    </row>
    <row r="50" spans="1:4" x14ac:dyDescent="0.15">
      <c r="A50" s="53" t="s">
        <v>46</v>
      </c>
      <c r="B50" s="66">
        <f>SUM(B37:B49)</f>
        <v>0</v>
      </c>
      <c r="C50" s="66">
        <f>SUM(C37:C49)</f>
        <v>402564</v>
      </c>
      <c r="D50" s="66">
        <f>SUM(D37:D49)</f>
        <v>402564</v>
      </c>
    </row>
    <row r="51" spans="1:4" x14ac:dyDescent="0.15">
      <c r="A51" s="53" t="s">
        <v>47</v>
      </c>
      <c r="B51" s="66">
        <f>+B35+B50</f>
        <v>3300252</v>
      </c>
      <c r="C51" s="66">
        <f>+C35+C50</f>
        <v>402564</v>
      </c>
      <c r="D51" s="66">
        <f>+D35+D50</f>
        <v>3702816</v>
      </c>
    </row>
    <row r="52" spans="1:4" x14ac:dyDescent="0.15">
      <c r="A52" s="53" t="s">
        <v>48</v>
      </c>
      <c r="B52" s="66">
        <f>+B19-B51</f>
        <v>-127492</v>
      </c>
      <c r="C52" s="66">
        <f>+C19-C51</f>
        <v>0</v>
      </c>
      <c r="D52" s="66">
        <f>+D19-D51</f>
        <v>-127492</v>
      </c>
    </row>
    <row r="53" spans="1:4" s="111" customFormat="1" x14ac:dyDescent="0.15">
      <c r="A53" s="53" t="s">
        <v>291</v>
      </c>
      <c r="B53" s="110">
        <v>403722</v>
      </c>
      <c r="C53" s="110">
        <v>0</v>
      </c>
      <c r="D53" s="110">
        <f>SUM(B53:C53)</f>
        <v>403722</v>
      </c>
    </row>
    <row r="54" spans="1:4" s="111" customFormat="1" x14ac:dyDescent="0.15">
      <c r="A54" s="53" t="s">
        <v>292</v>
      </c>
      <c r="B54" s="77">
        <v>67730</v>
      </c>
      <c r="C54" s="77">
        <v>0</v>
      </c>
      <c r="D54" s="77">
        <f>SUM(B54:C54)</f>
        <v>67730</v>
      </c>
    </row>
    <row r="55" spans="1:4" x14ac:dyDescent="0.15">
      <c r="A55" s="53" t="s">
        <v>293</v>
      </c>
      <c r="B55" s="66">
        <f>SUM(B53:B54)</f>
        <v>471452</v>
      </c>
      <c r="C55" s="66">
        <f>SUM(C53:C54)</f>
        <v>0</v>
      </c>
      <c r="D55" s="66">
        <f>SUM(D53:D54)</f>
        <v>471452</v>
      </c>
    </row>
    <row r="56" spans="1:4" x14ac:dyDescent="0.15">
      <c r="A56" s="53" t="s">
        <v>49</v>
      </c>
      <c r="B56" s="66">
        <f>+B52+B55</f>
        <v>343960</v>
      </c>
      <c r="C56" s="66">
        <f>+C52+C55</f>
        <v>0</v>
      </c>
      <c r="D56" s="66">
        <f>+D52+D55</f>
        <v>343960</v>
      </c>
    </row>
    <row r="57" spans="1:4" x14ac:dyDescent="0.15">
      <c r="A57" s="53" t="s">
        <v>50</v>
      </c>
      <c r="B57" s="65"/>
      <c r="C57" s="65"/>
      <c r="D57" s="65"/>
    </row>
    <row r="58" spans="1:4" x14ac:dyDescent="0.15">
      <c r="A58" s="53" t="s">
        <v>51</v>
      </c>
      <c r="B58" s="65"/>
      <c r="C58" s="65"/>
      <c r="D58" s="65"/>
    </row>
    <row r="59" spans="1:4" x14ac:dyDescent="0.15">
      <c r="A59" s="53" t="s">
        <v>331</v>
      </c>
      <c r="B59" s="65">
        <v>5773339</v>
      </c>
      <c r="C59" s="65">
        <v>0</v>
      </c>
      <c r="D59" s="65">
        <f>SUM(B59:C59)</f>
        <v>5773339</v>
      </c>
    </row>
    <row r="60" spans="1:4" x14ac:dyDescent="0.15">
      <c r="A60" s="53" t="s">
        <v>52</v>
      </c>
      <c r="B60" s="68">
        <f>+B59</f>
        <v>5773339</v>
      </c>
      <c r="C60" s="68">
        <f>+C59</f>
        <v>0</v>
      </c>
      <c r="D60" s="68">
        <f>+D59</f>
        <v>5773339</v>
      </c>
    </row>
    <row r="61" spans="1:4" x14ac:dyDescent="0.15">
      <c r="A61" s="53" t="s">
        <v>53</v>
      </c>
      <c r="B61" s="65"/>
      <c r="C61" s="65"/>
      <c r="D61" s="65"/>
    </row>
    <row r="62" spans="1:4" x14ac:dyDescent="0.15">
      <c r="A62" s="53" t="s">
        <v>295</v>
      </c>
      <c r="B62" s="65">
        <v>2585000</v>
      </c>
      <c r="C62" s="65"/>
      <c r="D62" s="65">
        <f>SUM(B62:C62)</f>
        <v>2585000</v>
      </c>
    </row>
    <row r="63" spans="1:4" x14ac:dyDescent="0.15">
      <c r="A63" s="53" t="s">
        <v>54</v>
      </c>
      <c r="B63" s="68">
        <f>SUM(B62:B62)</f>
        <v>2585000</v>
      </c>
      <c r="C63" s="68">
        <f>SUM(C62:C62)</f>
        <v>0</v>
      </c>
      <c r="D63" s="68">
        <f>SUM(D62:D62)</f>
        <v>2585000</v>
      </c>
    </row>
    <row r="64" spans="1:4" x14ac:dyDescent="0.15">
      <c r="A64" s="53" t="s">
        <v>55</v>
      </c>
      <c r="B64" s="66">
        <f>+B60-B63</f>
        <v>3188339</v>
      </c>
      <c r="C64" s="66">
        <f>+C60-C63</f>
        <v>0</v>
      </c>
      <c r="D64" s="66">
        <f>+D60-D63</f>
        <v>3188339</v>
      </c>
    </row>
    <row r="65" spans="1:4" x14ac:dyDescent="0.15">
      <c r="A65" s="53" t="s">
        <v>56</v>
      </c>
      <c r="B65" s="66">
        <f>+B56+B64</f>
        <v>3532299</v>
      </c>
      <c r="C65" s="66">
        <f>+C56+C64</f>
        <v>0</v>
      </c>
      <c r="D65" s="66">
        <f>+D56+D64</f>
        <v>3532299</v>
      </c>
    </row>
    <row r="66" spans="1:4" x14ac:dyDescent="0.15">
      <c r="A66" s="53" t="s">
        <v>57</v>
      </c>
      <c r="B66" s="66">
        <f>+B65</f>
        <v>3532299</v>
      </c>
      <c r="C66" s="66">
        <f>+C65</f>
        <v>0</v>
      </c>
      <c r="D66" s="66">
        <f>+D65</f>
        <v>3532299</v>
      </c>
    </row>
    <row r="67" spans="1:4" x14ac:dyDescent="0.15">
      <c r="A67" s="53" t="s">
        <v>58</v>
      </c>
      <c r="B67" s="112">
        <v>182771807</v>
      </c>
      <c r="C67" s="68">
        <v>0</v>
      </c>
      <c r="D67" s="66">
        <f>SUM(B67:C67)</f>
        <v>182771807</v>
      </c>
    </row>
    <row r="68" spans="1:4" x14ac:dyDescent="0.15">
      <c r="A68" s="53" t="s">
        <v>59</v>
      </c>
      <c r="B68" s="66">
        <f>SUM(B66:B67)</f>
        <v>186304106</v>
      </c>
      <c r="C68" s="66">
        <f>SUM(C66:C67)</f>
        <v>0</v>
      </c>
      <c r="D68" s="66">
        <f>SUM(D66:D67)</f>
        <v>186304106</v>
      </c>
    </row>
    <row r="69" spans="1:4" x14ac:dyDescent="0.15">
      <c r="A69" s="53" t="s">
        <v>60</v>
      </c>
      <c r="B69" s="65"/>
      <c r="C69" s="65"/>
      <c r="D69" s="65"/>
    </row>
    <row r="70" spans="1:4" x14ac:dyDescent="0.15">
      <c r="A70" s="53" t="s">
        <v>61</v>
      </c>
      <c r="B70" s="65"/>
      <c r="C70" s="65"/>
      <c r="D70" s="65"/>
    </row>
    <row r="71" spans="1:4" x14ac:dyDescent="0.15">
      <c r="A71" s="53" t="s">
        <v>78</v>
      </c>
      <c r="B71" s="117">
        <f>+B13</f>
        <v>3081930</v>
      </c>
      <c r="C71" s="117">
        <f>+C13</f>
        <v>402564</v>
      </c>
      <c r="D71" s="117">
        <f>SUM(B71:C71)</f>
        <v>3484494</v>
      </c>
    </row>
    <row r="72" spans="1:4" x14ac:dyDescent="0.15">
      <c r="A72" s="53" t="s">
        <v>289</v>
      </c>
      <c r="B72" s="117">
        <f>+B14</f>
        <v>90749</v>
      </c>
      <c r="C72" s="117">
        <f>+C14</f>
        <v>0</v>
      </c>
      <c r="D72" s="117">
        <f>SUM(B72:C72)</f>
        <v>90749</v>
      </c>
    </row>
    <row r="73" spans="1:4" x14ac:dyDescent="0.15">
      <c r="A73" s="53" t="s">
        <v>62</v>
      </c>
      <c r="B73" s="65"/>
      <c r="C73" s="65"/>
      <c r="D73" s="65"/>
    </row>
    <row r="74" spans="1:4" x14ac:dyDescent="0.15">
      <c r="A74" s="53" t="s">
        <v>40</v>
      </c>
      <c r="B74" s="65"/>
      <c r="C74" s="65">
        <v>0</v>
      </c>
      <c r="D74" s="67">
        <f>SUM(B74:C74)</f>
        <v>0</v>
      </c>
    </row>
    <row r="75" spans="1:4" x14ac:dyDescent="0.15">
      <c r="A75" s="53" t="s">
        <v>64</v>
      </c>
      <c r="B75" s="67">
        <f>-SUM(B71:B72)</f>
        <v>-3172679</v>
      </c>
      <c r="C75" s="67">
        <f>-SUM(C71:C72)</f>
        <v>-402564</v>
      </c>
      <c r="D75" s="67">
        <f>SUM(B75:C75)</f>
        <v>-3575243</v>
      </c>
    </row>
    <row r="76" spans="1:4" x14ac:dyDescent="0.15">
      <c r="A76" s="53" t="s">
        <v>65</v>
      </c>
      <c r="B76" s="66">
        <f>SUM(B69:B75)</f>
        <v>0</v>
      </c>
      <c r="C76" s="66">
        <f>SUM(C69:C75)</f>
        <v>0</v>
      </c>
      <c r="D76" s="66">
        <f>SUM(D69:D75)</f>
        <v>0</v>
      </c>
    </row>
    <row r="77" spans="1:4" x14ac:dyDescent="0.15">
      <c r="A77" s="53" t="s">
        <v>66</v>
      </c>
      <c r="B77" s="112">
        <v>241976929</v>
      </c>
      <c r="C77" s="68">
        <v>0</v>
      </c>
      <c r="D77" s="66">
        <f>SUM(B77:C77)</f>
        <v>241976929</v>
      </c>
    </row>
    <row r="78" spans="1:4" x14ac:dyDescent="0.15">
      <c r="A78" s="53" t="s">
        <v>67</v>
      </c>
      <c r="B78" s="66">
        <f>SUM(B76:B77)</f>
        <v>241976929</v>
      </c>
      <c r="C78" s="66">
        <f>SUM(C76:C77)</f>
        <v>0</v>
      </c>
      <c r="D78" s="66">
        <f>SUM(B78:C78)</f>
        <v>241976929</v>
      </c>
    </row>
    <row r="79" spans="1:4" ht="12" thickBot="1" x14ac:dyDescent="0.2">
      <c r="A79" s="53" t="s">
        <v>68</v>
      </c>
      <c r="B79" s="2">
        <f>+B68+B78</f>
        <v>428281035</v>
      </c>
      <c r="C79" s="2">
        <f>+C68+C78</f>
        <v>0</v>
      </c>
      <c r="D79" s="2">
        <f>+D68+D78</f>
        <v>428281035</v>
      </c>
    </row>
    <row r="80" spans="1:4" ht="12" thickTop="1" x14ac:dyDescent="0.15">
      <c r="A80" s="73"/>
      <c r="B80" s="74"/>
      <c r="C80" s="74"/>
      <c r="D80" s="74"/>
    </row>
  </sheetData>
  <mergeCells count="2">
    <mergeCell ref="A4:D4"/>
    <mergeCell ref="A5:D5"/>
  </mergeCells>
  <phoneticPr fontId="1"/>
  <pageMargins left="0.78740157480314965" right="0.78740157480314965" top="0.39370078740157483" bottom="0.39370078740157483" header="0" footer="0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183"/>
  <sheetViews>
    <sheetView topLeftCell="A4" zoomScale="120" zoomScaleNormal="120" workbookViewId="0">
      <selection activeCell="F58" sqref="F58"/>
    </sheetView>
  </sheetViews>
  <sheetFormatPr defaultRowHeight="11.25" x14ac:dyDescent="0.15"/>
  <cols>
    <col min="1" max="2" width="1.625" style="78" customWidth="1"/>
    <col min="3" max="3" width="12.625" style="78" customWidth="1"/>
    <col min="4" max="4" width="2.625" style="78" customWidth="1"/>
    <col min="5" max="9" width="15.625" style="78" customWidth="1"/>
    <col min="10" max="16384" width="9" style="78"/>
  </cols>
  <sheetData>
    <row r="2" spans="1:9" ht="13.5" x14ac:dyDescent="0.15">
      <c r="A2" s="157" t="s">
        <v>94</v>
      </c>
      <c r="B2" s="152"/>
      <c r="C2" s="152"/>
      <c r="D2" s="152"/>
      <c r="E2" s="152"/>
      <c r="F2" s="152"/>
      <c r="G2" s="152"/>
      <c r="H2" s="152"/>
      <c r="I2" s="152"/>
    </row>
    <row r="5" spans="1:9" ht="13.5" x14ac:dyDescent="0.15">
      <c r="A5" s="158" t="s">
        <v>95</v>
      </c>
      <c r="B5" s="159"/>
      <c r="C5" s="159"/>
      <c r="D5" s="159"/>
      <c r="E5" s="159"/>
      <c r="F5" s="159"/>
      <c r="G5" s="159"/>
      <c r="H5" s="159"/>
      <c r="I5" s="159"/>
    </row>
    <row r="8" spans="1:9" ht="13.5" x14ac:dyDescent="0.15">
      <c r="B8" s="151" t="s">
        <v>96</v>
      </c>
      <c r="C8" s="152"/>
      <c r="D8" s="152"/>
      <c r="E8" s="152"/>
      <c r="F8" s="152"/>
      <c r="G8" s="152"/>
      <c r="H8" s="152"/>
      <c r="I8" s="152"/>
    </row>
    <row r="10" spans="1:9" ht="13.5" x14ac:dyDescent="0.15">
      <c r="C10" s="155" t="s">
        <v>97</v>
      </c>
      <c r="D10" s="156"/>
      <c r="E10" s="156"/>
      <c r="F10" s="156"/>
      <c r="G10" s="156"/>
      <c r="H10" s="156"/>
      <c r="I10" s="156"/>
    </row>
    <row r="12" spans="1:9" ht="13.5" x14ac:dyDescent="0.15">
      <c r="B12" s="151" t="s">
        <v>98</v>
      </c>
      <c r="C12" s="152"/>
      <c r="D12" s="152"/>
      <c r="E12" s="152"/>
      <c r="F12" s="152"/>
      <c r="G12" s="152"/>
      <c r="H12" s="152"/>
      <c r="I12" s="152"/>
    </row>
    <row r="14" spans="1:9" ht="13.5" x14ac:dyDescent="0.15">
      <c r="C14" s="155" t="s">
        <v>99</v>
      </c>
      <c r="D14" s="156"/>
      <c r="E14" s="156"/>
      <c r="F14" s="156"/>
      <c r="G14" s="156"/>
      <c r="H14" s="156"/>
      <c r="I14" s="156"/>
    </row>
    <row r="15" spans="1:9" ht="13.5" x14ac:dyDescent="0.15">
      <c r="C15" s="155" t="s">
        <v>100</v>
      </c>
      <c r="D15" s="156"/>
      <c r="E15" s="156"/>
      <c r="F15" s="156"/>
      <c r="G15" s="156"/>
      <c r="H15" s="156"/>
      <c r="I15" s="156"/>
    </row>
    <row r="16" spans="1:9" ht="13.5" x14ac:dyDescent="0.15">
      <c r="C16" s="155" t="s">
        <v>101</v>
      </c>
      <c r="D16" s="156"/>
      <c r="E16" s="156"/>
      <c r="F16" s="156"/>
      <c r="G16" s="156"/>
      <c r="H16" s="156"/>
      <c r="I16" s="156"/>
    </row>
    <row r="17" spans="2:9" ht="13.5" x14ac:dyDescent="0.15">
      <c r="C17" s="155" t="s">
        <v>102</v>
      </c>
      <c r="D17" s="156"/>
      <c r="E17" s="156"/>
      <c r="F17" s="156"/>
      <c r="G17" s="156"/>
      <c r="H17" s="156"/>
      <c r="I17" s="156"/>
    </row>
    <row r="19" spans="2:9" ht="13.5" x14ac:dyDescent="0.15">
      <c r="B19" s="151" t="s">
        <v>103</v>
      </c>
      <c r="C19" s="152"/>
      <c r="D19" s="152"/>
      <c r="E19" s="152"/>
      <c r="F19" s="152"/>
      <c r="G19" s="152"/>
      <c r="H19" s="152"/>
      <c r="I19" s="152"/>
    </row>
    <row r="20" spans="2:9" x14ac:dyDescent="0.15">
      <c r="C20" s="78" t="s">
        <v>104</v>
      </c>
    </row>
    <row r="22" spans="2:9" ht="13.5" x14ac:dyDescent="0.15">
      <c r="B22" s="151" t="s">
        <v>105</v>
      </c>
      <c r="C22" s="152"/>
      <c r="D22" s="152"/>
      <c r="E22" s="152"/>
      <c r="F22" s="152"/>
      <c r="G22" s="152"/>
      <c r="H22" s="152"/>
      <c r="I22" s="152"/>
    </row>
    <row r="23" spans="2:9" ht="13.5" x14ac:dyDescent="0.15">
      <c r="C23" s="151" t="s">
        <v>106</v>
      </c>
      <c r="D23" s="152"/>
      <c r="E23" s="152"/>
      <c r="F23" s="152"/>
      <c r="G23" s="152"/>
      <c r="H23" s="152"/>
      <c r="I23" s="152"/>
    </row>
    <row r="24" spans="2:9" ht="13.5" x14ac:dyDescent="0.15">
      <c r="C24" s="153" t="s">
        <v>1</v>
      </c>
      <c r="D24" s="154"/>
      <c r="E24" s="154"/>
      <c r="F24" s="154"/>
      <c r="G24" s="154"/>
      <c r="H24" s="154"/>
      <c r="I24" s="154"/>
    </row>
    <row r="25" spans="2:9" ht="24" customHeight="1" x14ac:dyDescent="0.15">
      <c r="C25" s="146" t="s">
        <v>107</v>
      </c>
      <c r="D25" s="160"/>
      <c r="E25" s="147"/>
      <c r="F25" s="79" t="s">
        <v>108</v>
      </c>
      <c r="G25" s="79" t="s">
        <v>109</v>
      </c>
      <c r="H25" s="79" t="s">
        <v>110</v>
      </c>
      <c r="I25" s="79" t="s">
        <v>111</v>
      </c>
    </row>
    <row r="26" spans="2:9" ht="13.5" x14ac:dyDescent="0.15">
      <c r="C26" s="148" t="s">
        <v>112</v>
      </c>
      <c r="D26" s="185"/>
      <c r="E26" s="149"/>
      <c r="F26" s="80"/>
      <c r="G26" s="80"/>
      <c r="H26" s="80"/>
      <c r="I26" s="80"/>
    </row>
    <row r="27" spans="2:9" ht="13.5" x14ac:dyDescent="0.15">
      <c r="C27" s="142" t="s">
        <v>113</v>
      </c>
      <c r="D27" s="184"/>
      <c r="E27" s="143"/>
      <c r="F27" s="81">
        <f>+貸借対照表!C15</f>
        <v>77571282</v>
      </c>
      <c r="G27" s="82">
        <v>0</v>
      </c>
      <c r="H27" s="83">
        <f>+F27-I27</f>
        <v>2715916</v>
      </c>
      <c r="I27" s="81">
        <f>+貸借対照表!B15</f>
        <v>74855366</v>
      </c>
    </row>
    <row r="28" spans="2:9" ht="13.5" x14ac:dyDescent="0.15">
      <c r="C28" s="142" t="s">
        <v>271</v>
      </c>
      <c r="D28" s="184"/>
      <c r="E28" s="143"/>
      <c r="F28" s="81">
        <f>+貸借対照表!C16</f>
        <v>402323</v>
      </c>
      <c r="G28" s="82">
        <f>+I28-F28</f>
        <v>371344</v>
      </c>
      <c r="H28" s="83">
        <v>0</v>
      </c>
      <c r="I28" s="81">
        <f>+貸借対照表!B16</f>
        <v>773667</v>
      </c>
    </row>
    <row r="29" spans="2:9" ht="13.5" x14ac:dyDescent="0.15">
      <c r="C29" s="142" t="s">
        <v>114</v>
      </c>
      <c r="D29" s="184"/>
      <c r="E29" s="143"/>
      <c r="F29" s="81">
        <f>+貸借対照表!C17</f>
        <v>40615313</v>
      </c>
      <c r="G29" s="82">
        <f>+I29-F29</f>
        <v>403</v>
      </c>
      <c r="H29" s="83">
        <v>0</v>
      </c>
      <c r="I29" s="81">
        <f>+貸借対照表!B17</f>
        <v>40615716</v>
      </c>
    </row>
    <row r="30" spans="2:9" ht="13.5" x14ac:dyDescent="0.15">
      <c r="C30" s="142" t="s">
        <v>115</v>
      </c>
      <c r="D30" s="184"/>
      <c r="E30" s="143"/>
      <c r="F30" s="81">
        <f>+貸借対照表!C19</f>
        <v>146569843</v>
      </c>
      <c r="G30" s="82">
        <v>0</v>
      </c>
      <c r="H30" s="83">
        <f>+F30-I30</f>
        <v>11613329</v>
      </c>
      <c r="I30" s="81">
        <f>+貸借対照表!B19</f>
        <v>134956514</v>
      </c>
    </row>
    <row r="31" spans="2:9" ht="13.5" x14ac:dyDescent="0.15">
      <c r="C31" s="142" t="s">
        <v>116</v>
      </c>
      <c r="D31" s="184"/>
      <c r="E31" s="143"/>
      <c r="F31" s="81">
        <f>+貸借対照表!C20</f>
        <v>15717163</v>
      </c>
      <c r="G31" s="82">
        <f>+I31-F31</f>
        <v>15000000</v>
      </c>
      <c r="H31" s="83">
        <v>0</v>
      </c>
      <c r="I31" s="81">
        <f>+貸借対照表!B20</f>
        <v>30717163</v>
      </c>
    </row>
    <row r="32" spans="2:9" ht="13.5" x14ac:dyDescent="0.15">
      <c r="C32" s="142" t="s">
        <v>117</v>
      </c>
      <c r="D32" s="184"/>
      <c r="E32" s="143"/>
      <c r="F32" s="81">
        <f>+貸借対照表!C21</f>
        <v>591584</v>
      </c>
      <c r="G32" s="82">
        <f>+I32-F32</f>
        <v>363716</v>
      </c>
      <c r="H32" s="83">
        <v>0</v>
      </c>
      <c r="I32" s="81">
        <f>+貸借対照表!B21</f>
        <v>955300</v>
      </c>
    </row>
    <row r="33" spans="2:12" ht="13.5" x14ac:dyDescent="0.15">
      <c r="C33" s="146" t="s">
        <v>118</v>
      </c>
      <c r="D33" s="160"/>
      <c r="E33" s="147"/>
      <c r="F33" s="84">
        <f>SUM(F27:F32)</f>
        <v>281467508</v>
      </c>
      <c r="G33" s="84">
        <f>SUM(G27:G32)</f>
        <v>15735463</v>
      </c>
      <c r="H33" s="84">
        <f>SUM(H27:H32)</f>
        <v>14329245</v>
      </c>
      <c r="I33" s="84">
        <f>SUM(I27:I32)</f>
        <v>282873726</v>
      </c>
    </row>
    <row r="34" spans="2:12" ht="13.5" x14ac:dyDescent="0.15">
      <c r="C34" s="148" t="s">
        <v>119</v>
      </c>
      <c r="D34" s="185"/>
      <c r="E34" s="149"/>
      <c r="F34" s="85"/>
      <c r="G34" s="85"/>
      <c r="H34" s="85"/>
      <c r="I34" s="85"/>
    </row>
    <row r="35" spans="2:12" ht="13.5" x14ac:dyDescent="0.15">
      <c r="C35" s="142" t="s">
        <v>120</v>
      </c>
      <c r="D35" s="184"/>
      <c r="E35" s="143"/>
      <c r="F35" s="86">
        <f>+貸借対照表!C25</f>
        <v>30000558</v>
      </c>
      <c r="G35" s="83">
        <v>0</v>
      </c>
      <c r="H35" s="83">
        <v>0</v>
      </c>
      <c r="I35" s="86">
        <f>+貸借対照表!B25</f>
        <v>30000558</v>
      </c>
    </row>
    <row r="36" spans="2:12" ht="13.5" x14ac:dyDescent="0.15">
      <c r="C36" s="142" t="s">
        <v>121</v>
      </c>
      <c r="D36" s="184"/>
      <c r="E36" s="143"/>
      <c r="F36" s="86">
        <f>+貸借対照表!C26</f>
        <v>8090670</v>
      </c>
      <c r="G36" s="83">
        <f>+I36-F36</f>
        <v>81</v>
      </c>
      <c r="H36" s="83">
        <v>0</v>
      </c>
      <c r="I36" s="86">
        <f>+貸借対照表!B26</f>
        <v>8090751</v>
      </c>
    </row>
    <row r="37" spans="2:12" ht="13.5" x14ac:dyDescent="0.15">
      <c r="C37" s="142" t="s">
        <v>122</v>
      </c>
      <c r="D37" s="184"/>
      <c r="E37" s="143"/>
      <c r="F37" s="86">
        <f>+貸借対照表!C27</f>
        <v>105190000</v>
      </c>
      <c r="G37" s="83">
        <f>+I37-F37</f>
        <v>2616000</v>
      </c>
      <c r="H37" s="83">
        <v>0</v>
      </c>
      <c r="I37" s="86">
        <f>+貸借対照表!B27</f>
        <v>107806000</v>
      </c>
    </row>
    <row r="38" spans="2:12" ht="13.5" x14ac:dyDescent="0.15">
      <c r="C38" s="146" t="s">
        <v>118</v>
      </c>
      <c r="D38" s="160"/>
      <c r="E38" s="147"/>
      <c r="F38" s="84">
        <f>SUM(F35:F37)</f>
        <v>143281228</v>
      </c>
      <c r="G38" s="84">
        <f>SUM(G35:G37)</f>
        <v>2616081</v>
      </c>
      <c r="H38" s="84">
        <f>SUM(H35:H37)</f>
        <v>0</v>
      </c>
      <c r="I38" s="84">
        <f>SUM(I35:I37)</f>
        <v>145897309</v>
      </c>
    </row>
    <row r="39" spans="2:12" ht="14.25" thickBot="1" x14ac:dyDescent="0.2">
      <c r="C39" s="146" t="s">
        <v>123</v>
      </c>
      <c r="D39" s="160"/>
      <c r="E39" s="147"/>
      <c r="F39" s="87">
        <f>+F33+F38</f>
        <v>424748736</v>
      </c>
      <c r="G39" s="87">
        <f>+G33+G38</f>
        <v>18351544</v>
      </c>
      <c r="H39" s="87">
        <f>+H33+H38</f>
        <v>14329245</v>
      </c>
      <c r="I39" s="87">
        <f>+I33+I38</f>
        <v>428771035</v>
      </c>
    </row>
    <row r="40" spans="2:12" ht="12" thickTop="1" x14ac:dyDescent="0.15"/>
    <row r="41" spans="2:12" ht="13.5" x14ac:dyDescent="0.15">
      <c r="B41" s="151" t="s">
        <v>124</v>
      </c>
      <c r="C41" s="152"/>
      <c r="D41" s="152"/>
      <c r="E41" s="152"/>
      <c r="F41" s="152"/>
      <c r="G41" s="152"/>
      <c r="H41" s="152"/>
      <c r="I41" s="152"/>
    </row>
    <row r="42" spans="2:12" ht="13.5" x14ac:dyDescent="0.15">
      <c r="C42" s="151" t="s">
        <v>125</v>
      </c>
      <c r="D42" s="152"/>
      <c r="E42" s="152"/>
      <c r="F42" s="152"/>
      <c r="G42" s="152"/>
      <c r="H42" s="152"/>
      <c r="I42" s="152"/>
    </row>
    <row r="43" spans="2:12" ht="13.5" x14ac:dyDescent="0.15">
      <c r="C43" s="181" t="s">
        <v>1</v>
      </c>
      <c r="D43" s="182"/>
      <c r="E43" s="182"/>
      <c r="F43" s="182"/>
      <c r="G43" s="182"/>
      <c r="H43" s="182"/>
      <c r="I43" s="183"/>
    </row>
    <row r="44" spans="2:12" ht="24" customHeight="1" x14ac:dyDescent="0.15">
      <c r="C44" s="146" t="s">
        <v>107</v>
      </c>
      <c r="D44" s="160"/>
      <c r="E44" s="147"/>
      <c r="F44" s="79" t="s">
        <v>111</v>
      </c>
      <c r="G44" s="79" t="s">
        <v>126</v>
      </c>
      <c r="H44" s="79" t="s">
        <v>127</v>
      </c>
      <c r="I44" s="79" t="s">
        <v>128</v>
      </c>
    </row>
    <row r="45" spans="2:12" ht="13.5" x14ac:dyDescent="0.15">
      <c r="C45" s="148" t="s">
        <v>112</v>
      </c>
      <c r="D45" s="185"/>
      <c r="E45" s="149"/>
      <c r="F45" s="85"/>
      <c r="G45" s="85"/>
      <c r="H45" s="85"/>
      <c r="I45" s="85"/>
      <c r="J45" s="78" t="s">
        <v>304</v>
      </c>
    </row>
    <row r="46" spans="2:12" ht="13.5" x14ac:dyDescent="0.15">
      <c r="C46" s="142" t="s">
        <v>113</v>
      </c>
      <c r="D46" s="184"/>
      <c r="E46" s="143"/>
      <c r="F46" s="86">
        <f t="shared" ref="F46:F56" si="0">+I27</f>
        <v>74855366</v>
      </c>
      <c r="G46" s="86">
        <f>+F46-H46-I46</f>
        <v>34563263</v>
      </c>
      <c r="H46" s="83">
        <f>+貸借対照表!B45-SUM(H48:H51)-H57</f>
        <v>40292103</v>
      </c>
      <c r="I46" s="88">
        <v>0</v>
      </c>
    </row>
    <row r="47" spans="2:12" ht="13.5" x14ac:dyDescent="0.15">
      <c r="C47" s="142" t="s">
        <v>271</v>
      </c>
      <c r="D47" s="184"/>
      <c r="E47" s="143"/>
      <c r="F47" s="86">
        <f t="shared" si="0"/>
        <v>773667</v>
      </c>
      <c r="G47" s="86">
        <f>+F47-H47-I47</f>
        <v>283667</v>
      </c>
      <c r="H47" s="83">
        <v>0</v>
      </c>
      <c r="I47" s="88">
        <f>貸借対照表内訳表!D35</f>
        <v>490000</v>
      </c>
      <c r="J47" s="78" t="s">
        <v>302</v>
      </c>
      <c r="L47" s="78" t="s">
        <v>303</v>
      </c>
    </row>
    <row r="48" spans="2:12" ht="13.5" x14ac:dyDescent="0.15">
      <c r="C48" s="142" t="s">
        <v>114</v>
      </c>
      <c r="D48" s="184"/>
      <c r="E48" s="143"/>
      <c r="F48" s="86">
        <f t="shared" si="0"/>
        <v>40615716</v>
      </c>
      <c r="G48" s="86">
        <f>+F48-H48</f>
        <v>40590602</v>
      </c>
      <c r="H48" s="89">
        <f>SUM(K48:L48)</f>
        <v>25114</v>
      </c>
      <c r="I48" s="88">
        <v>0</v>
      </c>
      <c r="J48" s="78" t="s">
        <v>301</v>
      </c>
      <c r="K48" s="120">
        <v>24711</v>
      </c>
      <c r="L48" s="120">
        <v>403</v>
      </c>
    </row>
    <row r="49" spans="2:12" ht="13.5" x14ac:dyDescent="0.15">
      <c r="C49" s="142" t="s">
        <v>115</v>
      </c>
      <c r="D49" s="184"/>
      <c r="E49" s="143"/>
      <c r="F49" s="86">
        <f t="shared" si="0"/>
        <v>134956514</v>
      </c>
      <c r="G49" s="86">
        <f>+F49-H49</f>
        <v>134956514</v>
      </c>
      <c r="H49" s="83">
        <v>0</v>
      </c>
      <c r="I49" s="88">
        <v>0</v>
      </c>
    </row>
    <row r="50" spans="2:12" ht="13.5" x14ac:dyDescent="0.15">
      <c r="C50" s="142" t="s">
        <v>116</v>
      </c>
      <c r="D50" s="184"/>
      <c r="E50" s="143"/>
      <c r="F50" s="86">
        <f t="shared" si="0"/>
        <v>30717163</v>
      </c>
      <c r="G50" s="86">
        <f>+F50-H50</f>
        <v>30717163</v>
      </c>
      <c r="H50" s="83">
        <v>0</v>
      </c>
      <c r="I50" s="88">
        <v>0</v>
      </c>
      <c r="J50" s="78" t="s">
        <v>302</v>
      </c>
      <c r="L50" s="78" t="s">
        <v>303</v>
      </c>
    </row>
    <row r="51" spans="2:12" ht="13.5" customHeight="1" x14ac:dyDescent="0.15">
      <c r="C51" s="142" t="s">
        <v>117</v>
      </c>
      <c r="D51" s="184"/>
      <c r="E51" s="143"/>
      <c r="F51" s="86">
        <f t="shared" si="0"/>
        <v>955300</v>
      </c>
      <c r="G51" s="86">
        <f>+F51-H51</f>
        <v>865720</v>
      </c>
      <c r="H51" s="83">
        <f>+L51</f>
        <v>89580</v>
      </c>
      <c r="I51" s="88">
        <v>0</v>
      </c>
      <c r="J51" s="78" t="s">
        <v>301</v>
      </c>
      <c r="K51" s="120">
        <v>11079</v>
      </c>
      <c r="L51" s="120">
        <v>89580</v>
      </c>
    </row>
    <row r="52" spans="2:12" ht="13.5" x14ac:dyDescent="0.15">
      <c r="C52" s="146" t="s">
        <v>118</v>
      </c>
      <c r="D52" s="160"/>
      <c r="E52" s="147"/>
      <c r="F52" s="90">
        <f t="shared" si="0"/>
        <v>282873726</v>
      </c>
      <c r="G52" s="90">
        <f>SUM(G46:G51)</f>
        <v>241976929</v>
      </c>
      <c r="H52" s="90">
        <f>SUM(H46:H51)</f>
        <v>40406797</v>
      </c>
      <c r="I52" s="90">
        <f>SUM(I46:I51)</f>
        <v>490000</v>
      </c>
    </row>
    <row r="53" spans="2:12" ht="13.5" x14ac:dyDescent="0.15">
      <c r="C53" s="148" t="s">
        <v>119</v>
      </c>
      <c r="D53" s="185"/>
      <c r="E53" s="149"/>
      <c r="F53" s="85">
        <f t="shared" si="0"/>
        <v>0</v>
      </c>
      <c r="G53" s="85"/>
      <c r="H53" s="85"/>
      <c r="I53" s="85"/>
    </row>
    <row r="54" spans="2:12" ht="13.5" x14ac:dyDescent="0.15">
      <c r="C54" s="142" t="s">
        <v>120</v>
      </c>
      <c r="D54" s="184"/>
      <c r="E54" s="143"/>
      <c r="F54" s="86">
        <f t="shared" si="0"/>
        <v>30000558</v>
      </c>
      <c r="G54" s="83">
        <v>0</v>
      </c>
      <c r="H54" s="86">
        <f>+F54</f>
        <v>30000558</v>
      </c>
      <c r="I54" s="83">
        <v>0</v>
      </c>
    </row>
    <row r="55" spans="2:12" ht="13.5" x14ac:dyDescent="0.15">
      <c r="C55" s="142" t="s">
        <v>121</v>
      </c>
      <c r="D55" s="184"/>
      <c r="E55" s="143"/>
      <c r="F55" s="86">
        <f t="shared" si="0"/>
        <v>8090751</v>
      </c>
      <c r="G55" s="83">
        <v>0</v>
      </c>
      <c r="H55" s="86">
        <f>+F55</f>
        <v>8090751</v>
      </c>
      <c r="I55" s="83">
        <v>0</v>
      </c>
    </row>
    <row r="56" spans="2:12" ht="13.5" customHeight="1" x14ac:dyDescent="0.15">
      <c r="C56" s="142" t="s">
        <v>122</v>
      </c>
      <c r="D56" s="184"/>
      <c r="E56" s="143"/>
      <c r="F56" s="86">
        <f t="shared" si="0"/>
        <v>107806000</v>
      </c>
      <c r="G56" s="83">
        <v>0</v>
      </c>
      <c r="H56" s="86">
        <f>+F56</f>
        <v>107806000</v>
      </c>
      <c r="I56" s="83">
        <v>0</v>
      </c>
    </row>
    <row r="57" spans="2:12" ht="13.5" x14ac:dyDescent="0.15">
      <c r="C57" s="146" t="s">
        <v>118</v>
      </c>
      <c r="D57" s="160"/>
      <c r="E57" s="147"/>
      <c r="F57" s="90">
        <f>+I38</f>
        <v>145897309</v>
      </c>
      <c r="G57" s="90">
        <f>SUM(G53:G56)</f>
        <v>0</v>
      </c>
      <c r="H57" s="90">
        <f>SUM(H53:H56)</f>
        <v>145897309</v>
      </c>
      <c r="I57" s="90">
        <f>SUM(I53:I56)</f>
        <v>0</v>
      </c>
    </row>
    <row r="58" spans="2:12" ht="14.25" thickBot="1" x14ac:dyDescent="0.2">
      <c r="C58" s="146" t="s">
        <v>123</v>
      </c>
      <c r="D58" s="160"/>
      <c r="E58" s="147"/>
      <c r="F58" s="91">
        <f>+I39</f>
        <v>428771035</v>
      </c>
      <c r="G58" s="87">
        <f>+G52+G57</f>
        <v>241976929</v>
      </c>
      <c r="H58" s="87">
        <f>+H52+H57</f>
        <v>186304106</v>
      </c>
      <c r="I58" s="87">
        <f>+I52+I57</f>
        <v>490000</v>
      </c>
    </row>
    <row r="59" spans="2:12" ht="12" thickTop="1" x14ac:dyDescent="0.15"/>
    <row r="60" spans="2:12" ht="13.5" x14ac:dyDescent="0.15">
      <c r="B60" s="151" t="s">
        <v>129</v>
      </c>
      <c r="C60" s="152"/>
      <c r="D60" s="152"/>
      <c r="E60" s="152"/>
      <c r="F60" s="152"/>
      <c r="G60" s="152"/>
      <c r="H60" s="152"/>
      <c r="I60" s="152"/>
    </row>
    <row r="61" spans="2:12" x14ac:dyDescent="0.15">
      <c r="C61" s="78" t="s">
        <v>104</v>
      </c>
    </row>
    <row r="63" spans="2:12" ht="13.5" x14ac:dyDescent="0.15">
      <c r="B63" s="151" t="s">
        <v>130</v>
      </c>
      <c r="C63" s="152"/>
      <c r="D63" s="152"/>
      <c r="E63" s="152"/>
      <c r="F63" s="152"/>
      <c r="G63" s="152"/>
      <c r="H63" s="152"/>
      <c r="I63" s="152"/>
    </row>
    <row r="64" spans="2:12" x14ac:dyDescent="0.15">
      <c r="C64" s="78" t="s">
        <v>104</v>
      </c>
    </row>
    <row r="66" spans="2:9" ht="13.5" x14ac:dyDescent="0.15">
      <c r="B66" s="151" t="s">
        <v>131</v>
      </c>
      <c r="C66" s="152"/>
      <c r="D66" s="152"/>
      <c r="E66" s="152"/>
      <c r="F66" s="152"/>
      <c r="G66" s="152"/>
      <c r="H66" s="152"/>
      <c r="I66" s="152"/>
    </row>
    <row r="67" spans="2:9" x14ac:dyDescent="0.15">
      <c r="C67" s="78" t="s">
        <v>104</v>
      </c>
    </row>
    <row r="69" spans="2:9" ht="13.5" x14ac:dyDescent="0.15">
      <c r="B69" s="151" t="s">
        <v>132</v>
      </c>
      <c r="C69" s="152"/>
      <c r="D69" s="152"/>
      <c r="E69" s="152"/>
      <c r="F69" s="152"/>
      <c r="G69" s="152"/>
      <c r="H69" s="152"/>
      <c r="I69" s="152"/>
    </row>
    <row r="70" spans="2:9" x14ac:dyDescent="0.15">
      <c r="C70" s="78" t="s">
        <v>104</v>
      </c>
    </row>
    <row r="72" spans="2:9" ht="13.5" x14ac:dyDescent="0.15">
      <c r="B72" s="151" t="s">
        <v>133</v>
      </c>
      <c r="C72" s="152"/>
      <c r="D72" s="152"/>
      <c r="E72" s="152"/>
      <c r="F72" s="152"/>
      <c r="G72" s="152"/>
      <c r="H72" s="152"/>
      <c r="I72" s="152"/>
    </row>
    <row r="73" spans="2:9" ht="13.5" x14ac:dyDescent="0.15">
      <c r="C73" s="151" t="s">
        <v>134</v>
      </c>
      <c r="D73" s="152"/>
      <c r="E73" s="152"/>
      <c r="F73" s="152"/>
      <c r="G73" s="152"/>
      <c r="H73" s="152"/>
      <c r="I73" s="152"/>
    </row>
    <row r="74" spans="2:9" ht="13.5" x14ac:dyDescent="0.15">
      <c r="C74" s="181" t="s">
        <v>1</v>
      </c>
      <c r="D74" s="182"/>
      <c r="E74" s="182"/>
      <c r="F74" s="182"/>
      <c r="G74" s="182"/>
      <c r="H74" s="182"/>
      <c r="I74" s="183"/>
    </row>
    <row r="75" spans="2:9" ht="24" customHeight="1" x14ac:dyDescent="0.15">
      <c r="C75" s="146" t="s">
        <v>135</v>
      </c>
      <c r="D75" s="160"/>
      <c r="E75" s="160"/>
      <c r="F75" s="147"/>
      <c r="G75" s="79" t="s">
        <v>136</v>
      </c>
      <c r="H75" s="79" t="s">
        <v>137</v>
      </c>
      <c r="I75" s="79" t="s">
        <v>138</v>
      </c>
    </row>
    <row r="76" spans="2:9" ht="13.5" x14ac:dyDescent="0.15">
      <c r="C76" s="138" t="s">
        <v>140</v>
      </c>
      <c r="D76" s="139"/>
      <c r="E76" s="139" t="s">
        <v>141</v>
      </c>
      <c r="F76" s="150"/>
      <c r="G76" s="92">
        <v>10000000</v>
      </c>
      <c r="H76" s="92">
        <v>9450530</v>
      </c>
      <c r="I76" s="92">
        <f>+H76-G76</f>
        <v>-549470</v>
      </c>
    </row>
    <row r="77" spans="2:9" ht="13.5" customHeight="1" x14ac:dyDescent="0.15">
      <c r="C77" s="138" t="s">
        <v>139</v>
      </c>
      <c r="D77" s="178"/>
      <c r="E77" s="179" t="s">
        <v>279</v>
      </c>
      <c r="F77" s="180"/>
      <c r="G77" s="92">
        <v>6742000</v>
      </c>
      <c r="H77" s="92">
        <v>3253104</v>
      </c>
      <c r="I77" s="92">
        <f>+H77-G77</f>
        <v>-3488896</v>
      </c>
    </row>
    <row r="78" spans="2:9" ht="13.5" customHeight="1" x14ac:dyDescent="0.15">
      <c r="C78" s="138" t="s">
        <v>140</v>
      </c>
      <c r="D78" s="178"/>
      <c r="E78" s="179" t="s">
        <v>280</v>
      </c>
      <c r="F78" s="180"/>
      <c r="G78" s="92">
        <v>17000000</v>
      </c>
      <c r="H78" s="92">
        <v>16686588</v>
      </c>
      <c r="I78" s="92">
        <f>+H78-G78</f>
        <v>-313412</v>
      </c>
    </row>
    <row r="79" spans="2:9" ht="13.5" customHeight="1" x14ac:dyDescent="0.15">
      <c r="C79" s="138" t="s">
        <v>139</v>
      </c>
      <c r="D79" s="178"/>
      <c r="E79" s="179" t="s">
        <v>281</v>
      </c>
      <c r="F79" s="180"/>
      <c r="G79" s="92">
        <v>22538230</v>
      </c>
      <c r="H79" s="92">
        <v>21613834</v>
      </c>
      <c r="I79" s="92">
        <f>+H79-G79</f>
        <v>-924396</v>
      </c>
    </row>
    <row r="80" spans="2:9" ht="13.5" customHeight="1" x14ac:dyDescent="0.15">
      <c r="C80" s="138" t="s">
        <v>139</v>
      </c>
      <c r="D80" s="178"/>
      <c r="E80" s="179" t="s">
        <v>282</v>
      </c>
      <c r="F80" s="180"/>
      <c r="G80" s="92">
        <v>11009000</v>
      </c>
      <c r="H80" s="92">
        <v>10870012</v>
      </c>
      <c r="I80" s="92">
        <f>+H80-G80</f>
        <v>-138988</v>
      </c>
    </row>
    <row r="81" spans="3:9" ht="13.5" x14ac:dyDescent="0.15">
      <c r="C81" s="138" t="s">
        <v>142</v>
      </c>
      <c r="D81" s="139"/>
      <c r="E81" s="139" t="s">
        <v>253</v>
      </c>
      <c r="F81" s="150"/>
      <c r="G81" s="92">
        <v>11380805</v>
      </c>
      <c r="H81" s="92">
        <v>11380805</v>
      </c>
      <c r="I81" s="92">
        <f t="shared" ref="I81:I96" si="1">+H81-G81</f>
        <v>0</v>
      </c>
    </row>
    <row r="82" spans="3:9" ht="13.5" customHeight="1" x14ac:dyDescent="0.15">
      <c r="C82" s="138" t="s">
        <v>143</v>
      </c>
      <c r="D82" s="178"/>
      <c r="E82" s="139" t="s">
        <v>272</v>
      </c>
      <c r="F82" s="150"/>
      <c r="G82" s="92">
        <v>4396000</v>
      </c>
      <c r="H82" s="92">
        <v>3347458</v>
      </c>
      <c r="I82" s="92">
        <f t="shared" si="1"/>
        <v>-1048542</v>
      </c>
    </row>
    <row r="83" spans="3:9" ht="13.5" x14ac:dyDescent="0.15">
      <c r="C83" s="186" t="s">
        <v>145</v>
      </c>
      <c r="D83" s="187"/>
      <c r="E83" s="139" t="s">
        <v>146</v>
      </c>
      <c r="F83" s="150"/>
      <c r="G83" s="92">
        <v>20465</v>
      </c>
      <c r="H83" s="92">
        <v>20465</v>
      </c>
      <c r="I83" s="92">
        <f t="shared" si="1"/>
        <v>0</v>
      </c>
    </row>
    <row r="84" spans="3:9" ht="13.5" customHeight="1" x14ac:dyDescent="0.15">
      <c r="C84" s="138" t="s">
        <v>144</v>
      </c>
      <c r="D84" s="139"/>
      <c r="E84" s="139" t="s">
        <v>272</v>
      </c>
      <c r="F84" s="150"/>
      <c r="G84" s="92">
        <v>1466000</v>
      </c>
      <c r="H84" s="92">
        <v>1331724</v>
      </c>
      <c r="I84" s="92">
        <f t="shared" si="1"/>
        <v>-134276</v>
      </c>
    </row>
    <row r="85" spans="3:9" ht="13.5" x14ac:dyDescent="0.15">
      <c r="C85" s="138" t="s">
        <v>144</v>
      </c>
      <c r="D85" s="139"/>
      <c r="E85" s="139" t="s">
        <v>283</v>
      </c>
      <c r="F85" s="150"/>
      <c r="G85" s="92">
        <v>3695000</v>
      </c>
      <c r="H85" s="92">
        <v>3272970</v>
      </c>
      <c r="I85" s="92">
        <f t="shared" si="1"/>
        <v>-422030</v>
      </c>
    </row>
    <row r="86" spans="3:9" ht="13.5" x14ac:dyDescent="0.15">
      <c r="C86" s="138" t="s">
        <v>144</v>
      </c>
      <c r="D86" s="139"/>
      <c r="E86" s="139" t="s">
        <v>284</v>
      </c>
      <c r="F86" s="150"/>
      <c r="G86" s="92">
        <v>3703000</v>
      </c>
      <c r="H86" s="92">
        <v>3339349</v>
      </c>
      <c r="I86" s="92">
        <f t="shared" si="1"/>
        <v>-363651</v>
      </c>
    </row>
    <row r="87" spans="3:9" ht="13.5" x14ac:dyDescent="0.15">
      <c r="C87" s="138" t="s">
        <v>144</v>
      </c>
      <c r="D87" s="139"/>
      <c r="E87" s="140" t="s">
        <v>315</v>
      </c>
      <c r="F87" s="141"/>
      <c r="G87" s="92">
        <v>26204904</v>
      </c>
      <c r="H87" s="92">
        <v>21586648</v>
      </c>
      <c r="I87" s="92">
        <f t="shared" si="1"/>
        <v>-4618256</v>
      </c>
    </row>
    <row r="88" spans="3:9" ht="13.5" x14ac:dyDescent="0.15">
      <c r="C88" s="138" t="s">
        <v>147</v>
      </c>
      <c r="D88" s="139"/>
      <c r="E88" s="139" t="s">
        <v>285</v>
      </c>
      <c r="F88" s="150"/>
      <c r="G88" s="92">
        <v>5854317</v>
      </c>
      <c r="H88" s="92">
        <v>4992174</v>
      </c>
      <c r="I88" s="92">
        <f t="shared" si="1"/>
        <v>-862143</v>
      </c>
    </row>
    <row r="89" spans="3:9" ht="13.5" x14ac:dyDescent="0.15">
      <c r="C89" s="138" t="s">
        <v>148</v>
      </c>
      <c r="D89" s="139"/>
      <c r="E89" s="139" t="s">
        <v>149</v>
      </c>
      <c r="F89" s="150"/>
      <c r="G89" s="92">
        <v>54378</v>
      </c>
      <c r="H89" s="92">
        <v>54378</v>
      </c>
      <c r="I89" s="92">
        <f t="shared" si="1"/>
        <v>0</v>
      </c>
    </row>
    <row r="90" spans="3:9" ht="12" x14ac:dyDescent="0.15">
      <c r="C90" s="174" t="s">
        <v>286</v>
      </c>
      <c r="D90" s="175"/>
      <c r="E90" s="176" t="s">
        <v>287</v>
      </c>
      <c r="F90" s="177"/>
      <c r="G90" s="92">
        <v>10892415</v>
      </c>
      <c r="H90" s="92">
        <v>11230820</v>
      </c>
      <c r="I90" s="92">
        <f t="shared" si="1"/>
        <v>338405</v>
      </c>
    </row>
    <row r="91" spans="3:9" ht="13.5" x14ac:dyDescent="0.15">
      <c r="C91" s="174" t="s">
        <v>150</v>
      </c>
      <c r="D91" s="175"/>
      <c r="E91" s="139" t="s">
        <v>151</v>
      </c>
      <c r="F91" s="150"/>
      <c r="G91" s="92">
        <v>6655</v>
      </c>
      <c r="H91" s="127">
        <f>+G91</f>
        <v>6655</v>
      </c>
      <c r="I91" s="92">
        <f t="shared" si="1"/>
        <v>0</v>
      </c>
    </row>
    <row r="92" spans="3:9" ht="13.5" x14ac:dyDescent="0.15">
      <c r="C92" s="174" t="s">
        <v>150</v>
      </c>
      <c r="D92" s="175"/>
      <c r="E92" s="139" t="s">
        <v>152</v>
      </c>
      <c r="F92" s="150"/>
      <c r="G92" s="92">
        <v>43855</v>
      </c>
      <c r="H92" s="127">
        <f>+G92</f>
        <v>43855</v>
      </c>
      <c r="I92" s="92">
        <f t="shared" si="1"/>
        <v>0</v>
      </c>
    </row>
    <row r="93" spans="3:9" ht="13.5" x14ac:dyDescent="0.15">
      <c r="C93" s="174" t="s">
        <v>150</v>
      </c>
      <c r="D93" s="175"/>
      <c r="E93" s="139" t="s">
        <v>269</v>
      </c>
      <c r="F93" s="150"/>
      <c r="G93" s="92">
        <v>3315</v>
      </c>
      <c r="H93" s="127">
        <f>+G93</f>
        <v>3315</v>
      </c>
      <c r="I93" s="92">
        <f t="shared" si="1"/>
        <v>0</v>
      </c>
    </row>
    <row r="94" spans="3:9" ht="13.5" x14ac:dyDescent="0.15">
      <c r="C94" s="174" t="s">
        <v>153</v>
      </c>
      <c r="D94" s="175"/>
      <c r="E94" s="93" t="s">
        <v>154</v>
      </c>
      <c r="F94" s="94"/>
      <c r="G94" s="92">
        <v>901475</v>
      </c>
      <c r="H94" s="127">
        <f>+G94</f>
        <v>901475</v>
      </c>
      <c r="I94" s="92">
        <f t="shared" si="1"/>
        <v>0</v>
      </c>
    </row>
    <row r="95" spans="3:9" ht="13.5" x14ac:dyDescent="0.15">
      <c r="C95" s="95" t="s">
        <v>255</v>
      </c>
      <c r="D95" s="96"/>
      <c r="E95" s="93" t="s">
        <v>256</v>
      </c>
      <c r="F95" s="94"/>
      <c r="G95" s="92">
        <v>30713214</v>
      </c>
      <c r="H95" s="92">
        <f>+G95</f>
        <v>30713214</v>
      </c>
      <c r="I95" s="92">
        <f t="shared" si="1"/>
        <v>0</v>
      </c>
    </row>
    <row r="96" spans="3:9" ht="13.5" customHeight="1" x14ac:dyDescent="0.15">
      <c r="C96" s="138" t="s">
        <v>155</v>
      </c>
      <c r="D96" s="139"/>
      <c r="E96" s="139" t="s">
        <v>156</v>
      </c>
      <c r="F96" s="150"/>
      <c r="G96" s="92">
        <v>3949</v>
      </c>
      <c r="H96" s="92">
        <v>3949</v>
      </c>
      <c r="I96" s="92">
        <f t="shared" si="1"/>
        <v>0</v>
      </c>
    </row>
    <row r="97" spans="2:9" ht="14.25" thickBot="1" x14ac:dyDescent="0.2">
      <c r="C97" s="146" t="s">
        <v>123</v>
      </c>
      <c r="D97" s="160"/>
      <c r="E97" s="160"/>
      <c r="F97" s="150"/>
      <c r="G97" s="97">
        <f>SUM(G76:G96)</f>
        <v>166628977</v>
      </c>
      <c r="H97" s="97">
        <f>SUM(H76:H96)</f>
        <v>154103322</v>
      </c>
      <c r="I97" s="97">
        <f>SUM(I76:I96)</f>
        <v>-12525655</v>
      </c>
    </row>
    <row r="98" spans="2:9" ht="12" thickTop="1" x14ac:dyDescent="0.15"/>
    <row r="99" spans="2:9" ht="13.5" x14ac:dyDescent="0.15">
      <c r="B99" s="151" t="s">
        <v>157</v>
      </c>
      <c r="C99" s="152"/>
      <c r="D99" s="152"/>
      <c r="E99" s="152"/>
      <c r="F99" s="152"/>
      <c r="G99" s="152"/>
      <c r="H99" s="152"/>
      <c r="I99" s="152"/>
    </row>
    <row r="100" spans="2:9" ht="13.5" x14ac:dyDescent="0.15">
      <c r="C100" s="151" t="s">
        <v>158</v>
      </c>
      <c r="D100" s="152"/>
      <c r="E100" s="152"/>
      <c r="F100" s="152"/>
      <c r="G100" s="152"/>
      <c r="H100" s="152"/>
      <c r="I100" s="152"/>
    </row>
    <row r="101" spans="2:9" ht="13.5" x14ac:dyDescent="0.15">
      <c r="C101" s="98"/>
      <c r="D101" s="99"/>
      <c r="E101" s="99"/>
      <c r="F101" s="99"/>
      <c r="G101" s="99"/>
      <c r="H101" s="99"/>
      <c r="I101" s="99"/>
    </row>
    <row r="102" spans="2:9" ht="24" customHeight="1" x14ac:dyDescent="0.15">
      <c r="C102" s="146" t="s">
        <v>107</v>
      </c>
      <c r="D102" s="160"/>
      <c r="E102" s="147"/>
      <c r="F102" s="79" t="s">
        <v>108</v>
      </c>
      <c r="G102" s="79" t="s">
        <v>109</v>
      </c>
      <c r="H102" s="79" t="s">
        <v>110</v>
      </c>
      <c r="I102" s="79" t="s">
        <v>111</v>
      </c>
    </row>
    <row r="103" spans="2:9" x14ac:dyDescent="0.15">
      <c r="C103" s="148" t="s">
        <v>159</v>
      </c>
      <c r="D103" s="167"/>
      <c r="E103" s="168"/>
      <c r="F103" s="85"/>
      <c r="G103" s="85"/>
      <c r="H103" s="85"/>
      <c r="I103" s="85"/>
    </row>
    <row r="104" spans="2:9" x14ac:dyDescent="0.15">
      <c r="C104" s="142" t="s">
        <v>160</v>
      </c>
      <c r="D104" s="169"/>
      <c r="E104" s="170"/>
      <c r="F104" s="83">
        <v>30000558</v>
      </c>
      <c r="G104" s="83">
        <v>0</v>
      </c>
      <c r="H104" s="83">
        <v>0</v>
      </c>
      <c r="I104" s="88">
        <f>+F104+G104-H104</f>
        <v>30000558</v>
      </c>
    </row>
    <row r="105" spans="2:9" ht="13.5" customHeight="1" x14ac:dyDescent="0.15">
      <c r="C105" s="171" t="s">
        <v>161</v>
      </c>
      <c r="D105" s="172"/>
      <c r="E105" s="173"/>
      <c r="F105" s="83">
        <f>+F36</f>
        <v>8090670</v>
      </c>
      <c r="G105" s="83">
        <f>+G36</f>
        <v>81</v>
      </c>
      <c r="H105" s="83">
        <v>0</v>
      </c>
      <c r="I105" s="88">
        <f>+F105+G105-H105</f>
        <v>8090751</v>
      </c>
    </row>
    <row r="106" spans="2:9" ht="14.25" thickBot="1" x14ac:dyDescent="0.2">
      <c r="C106" s="146" t="s">
        <v>123</v>
      </c>
      <c r="D106" s="160"/>
      <c r="E106" s="147"/>
      <c r="F106" s="100">
        <f>SUM(F104:F105)</f>
        <v>38091228</v>
      </c>
      <c r="G106" s="100">
        <f>SUM(G104:G105)</f>
        <v>81</v>
      </c>
      <c r="H106" s="100">
        <f>SUM(H104:H105)</f>
        <v>0</v>
      </c>
      <c r="I106" s="100">
        <f>SUM(I104:I105)</f>
        <v>38091309</v>
      </c>
    </row>
    <row r="107" spans="2:9" ht="12" thickTop="1" x14ac:dyDescent="0.15"/>
    <row r="108" spans="2:9" ht="13.5" x14ac:dyDescent="0.15">
      <c r="B108" s="151" t="s">
        <v>162</v>
      </c>
      <c r="C108" s="152"/>
      <c r="D108" s="152"/>
      <c r="E108" s="152"/>
      <c r="F108" s="152"/>
      <c r="G108" s="152"/>
      <c r="H108" s="152"/>
      <c r="I108" s="152"/>
    </row>
    <row r="109" spans="2:9" ht="13.5" x14ac:dyDescent="0.15">
      <c r="C109" s="151" t="s">
        <v>163</v>
      </c>
      <c r="D109" s="152"/>
      <c r="E109" s="152"/>
      <c r="F109" s="152"/>
      <c r="G109" s="152"/>
      <c r="H109" s="152"/>
      <c r="I109" s="152"/>
    </row>
    <row r="110" spans="2:9" ht="13.5" x14ac:dyDescent="0.15">
      <c r="C110" s="153" t="s">
        <v>1</v>
      </c>
      <c r="D110" s="154"/>
      <c r="E110" s="154"/>
      <c r="F110" s="154"/>
    </row>
    <row r="111" spans="2:9" ht="24" customHeight="1" x14ac:dyDescent="0.15">
      <c r="C111" s="146" t="s">
        <v>164</v>
      </c>
      <c r="D111" s="160"/>
      <c r="E111" s="147"/>
      <c r="F111" s="121" t="s">
        <v>165</v>
      </c>
      <c r="G111" s="101"/>
      <c r="H111" s="101"/>
      <c r="I111" s="101"/>
    </row>
    <row r="112" spans="2:9" ht="13.5" customHeight="1" x14ac:dyDescent="0.15">
      <c r="C112" s="161" t="s">
        <v>166</v>
      </c>
      <c r="D112" s="162"/>
      <c r="E112" s="163"/>
      <c r="F112" s="128"/>
      <c r="G112" s="101"/>
      <c r="H112" s="101"/>
      <c r="I112" s="101"/>
    </row>
    <row r="113" spans="2:9" ht="13.5" customHeight="1" x14ac:dyDescent="0.15">
      <c r="C113" s="164" t="s">
        <v>167</v>
      </c>
      <c r="D113" s="165"/>
      <c r="E113" s="166"/>
      <c r="F113" s="88">
        <f>+正味財産増減計算書!B73</f>
        <v>3484494</v>
      </c>
      <c r="G113" s="101"/>
      <c r="H113" s="101"/>
      <c r="I113" s="101"/>
    </row>
    <row r="114" spans="2:9" ht="13.5" customHeight="1" x14ac:dyDescent="0.15">
      <c r="C114" s="164" t="s">
        <v>168</v>
      </c>
      <c r="D114" s="165"/>
      <c r="E114" s="166"/>
      <c r="F114" s="88">
        <f>+正味財産増減計算書!B74</f>
        <v>90749</v>
      </c>
      <c r="G114" s="101"/>
      <c r="H114" s="101"/>
      <c r="I114" s="101"/>
    </row>
    <row r="115" spans="2:9" ht="14.25" thickBot="1" x14ac:dyDescent="0.2">
      <c r="C115" s="138"/>
      <c r="D115" s="139"/>
      <c r="E115" s="150"/>
      <c r="F115" s="100">
        <f>SUM(F113:F114)</f>
        <v>3575243</v>
      </c>
      <c r="G115" s="102"/>
      <c r="H115" s="102"/>
      <c r="I115" s="102"/>
    </row>
    <row r="116" spans="2:9" ht="12" thickTop="1" x14ac:dyDescent="0.15"/>
    <row r="117" spans="2:9" ht="13.5" x14ac:dyDescent="0.15">
      <c r="B117" s="151" t="s">
        <v>169</v>
      </c>
      <c r="C117" s="152"/>
      <c r="D117" s="152"/>
      <c r="E117" s="152"/>
      <c r="F117" s="152"/>
      <c r="G117" s="152"/>
      <c r="H117" s="152"/>
      <c r="I117" s="152"/>
    </row>
    <row r="118" spans="2:9" ht="13.5" x14ac:dyDescent="0.15">
      <c r="C118" s="151" t="s">
        <v>104</v>
      </c>
      <c r="D118" s="152"/>
      <c r="E118" s="152"/>
      <c r="F118" s="152"/>
      <c r="G118" s="152"/>
      <c r="H118" s="152"/>
      <c r="I118" s="152"/>
    </row>
    <row r="120" spans="2:9" ht="13.5" x14ac:dyDescent="0.15">
      <c r="B120" s="151" t="s">
        <v>170</v>
      </c>
      <c r="C120" s="152"/>
      <c r="D120" s="152"/>
      <c r="E120" s="152"/>
      <c r="F120" s="152"/>
      <c r="G120" s="152"/>
      <c r="H120" s="152"/>
      <c r="I120" s="152"/>
    </row>
    <row r="121" spans="2:9" x14ac:dyDescent="0.15">
      <c r="C121" s="78" t="s">
        <v>104</v>
      </c>
    </row>
    <row r="122" spans="2:9" ht="13.5" x14ac:dyDescent="0.15">
      <c r="C122" s="155"/>
      <c r="D122" s="156"/>
      <c r="E122" s="156"/>
      <c r="F122" s="156"/>
      <c r="G122" s="156"/>
      <c r="H122" s="156"/>
      <c r="I122" s="156"/>
    </row>
    <row r="123" spans="2:9" ht="13.5" x14ac:dyDescent="0.15">
      <c r="C123" s="155"/>
      <c r="D123" s="156"/>
      <c r="E123" s="156"/>
      <c r="F123" s="156"/>
      <c r="G123" s="156"/>
      <c r="H123" s="156"/>
      <c r="I123" s="156"/>
    </row>
    <row r="124" spans="2:9" ht="13.5" x14ac:dyDescent="0.15">
      <c r="C124" s="155"/>
      <c r="D124" s="156"/>
      <c r="E124" s="156"/>
      <c r="F124" s="156"/>
      <c r="G124" s="156"/>
      <c r="H124" s="156"/>
      <c r="I124" s="156"/>
    </row>
    <row r="125" spans="2:9" ht="13.5" x14ac:dyDescent="0.15">
      <c r="C125" s="155"/>
      <c r="D125" s="156"/>
      <c r="E125" s="156"/>
      <c r="F125" s="156"/>
      <c r="G125" s="156"/>
      <c r="H125" s="156"/>
      <c r="I125" s="156"/>
    </row>
    <row r="126" spans="2:9" ht="13.5" x14ac:dyDescent="0.15">
      <c r="C126" s="155"/>
      <c r="D126" s="156"/>
      <c r="E126" s="156"/>
      <c r="F126" s="156"/>
      <c r="G126" s="156"/>
      <c r="H126" s="156"/>
      <c r="I126" s="156"/>
    </row>
    <row r="127" spans="2:9" ht="13.5" x14ac:dyDescent="0.15">
      <c r="C127" s="155"/>
      <c r="D127" s="156"/>
      <c r="E127" s="156"/>
      <c r="F127" s="156"/>
      <c r="G127" s="156"/>
      <c r="H127" s="156"/>
      <c r="I127" s="156"/>
    </row>
    <row r="128" spans="2:9" ht="13.5" x14ac:dyDescent="0.15">
      <c r="C128" s="155"/>
      <c r="D128" s="156"/>
      <c r="E128" s="156"/>
      <c r="F128" s="156"/>
      <c r="G128" s="156"/>
      <c r="H128" s="156"/>
      <c r="I128" s="156"/>
    </row>
    <row r="129" spans="3:9" ht="13.5" x14ac:dyDescent="0.15">
      <c r="C129" s="155"/>
      <c r="D129" s="156"/>
      <c r="E129" s="156"/>
      <c r="F129" s="156"/>
      <c r="G129" s="156"/>
      <c r="H129" s="156"/>
      <c r="I129" s="156"/>
    </row>
    <row r="130" spans="3:9" ht="13.5" x14ac:dyDescent="0.15">
      <c r="C130" s="155"/>
      <c r="D130" s="156"/>
      <c r="E130" s="156"/>
      <c r="F130" s="156"/>
      <c r="G130" s="156"/>
      <c r="H130" s="156"/>
      <c r="I130" s="156"/>
    </row>
    <row r="131" spans="3:9" ht="13.5" x14ac:dyDescent="0.15">
      <c r="C131" s="155"/>
      <c r="D131" s="156"/>
      <c r="E131" s="156"/>
      <c r="F131" s="156"/>
      <c r="G131" s="156"/>
      <c r="H131" s="156"/>
      <c r="I131" s="156"/>
    </row>
    <row r="132" spans="3:9" ht="13.5" x14ac:dyDescent="0.15">
      <c r="C132" s="155"/>
      <c r="D132" s="156"/>
      <c r="E132" s="156"/>
      <c r="F132" s="156"/>
      <c r="G132" s="156"/>
      <c r="H132" s="156"/>
      <c r="I132" s="156"/>
    </row>
    <row r="133" spans="3:9" ht="13.5" x14ac:dyDescent="0.15">
      <c r="C133" s="155"/>
      <c r="D133" s="156"/>
      <c r="E133" s="156"/>
      <c r="F133" s="156"/>
      <c r="G133" s="156"/>
      <c r="H133" s="156"/>
      <c r="I133" s="156"/>
    </row>
    <row r="134" spans="3:9" ht="13.5" x14ac:dyDescent="0.15">
      <c r="C134" s="155"/>
      <c r="D134" s="156"/>
      <c r="E134" s="156"/>
      <c r="F134" s="156"/>
      <c r="G134" s="156"/>
      <c r="H134" s="156"/>
      <c r="I134" s="156"/>
    </row>
    <row r="135" spans="3:9" ht="13.5" x14ac:dyDescent="0.15">
      <c r="C135" s="155"/>
      <c r="D135" s="156"/>
      <c r="E135" s="156"/>
      <c r="F135" s="156"/>
      <c r="G135" s="156"/>
      <c r="H135" s="156"/>
      <c r="I135" s="156"/>
    </row>
    <row r="136" spans="3:9" ht="13.5" x14ac:dyDescent="0.15">
      <c r="C136" s="155"/>
      <c r="D136" s="156"/>
      <c r="E136" s="156"/>
      <c r="F136" s="156"/>
      <c r="G136" s="156"/>
      <c r="H136" s="156"/>
      <c r="I136" s="156"/>
    </row>
    <row r="137" spans="3:9" ht="13.5" x14ac:dyDescent="0.15">
      <c r="C137" s="155"/>
      <c r="D137" s="156"/>
      <c r="E137" s="156"/>
      <c r="F137" s="156"/>
      <c r="G137" s="156"/>
      <c r="H137" s="156"/>
      <c r="I137" s="156"/>
    </row>
    <row r="138" spans="3:9" ht="13.5" x14ac:dyDescent="0.15">
      <c r="C138" s="155"/>
      <c r="D138" s="156"/>
      <c r="E138" s="156"/>
      <c r="F138" s="156"/>
      <c r="G138" s="156"/>
      <c r="H138" s="156"/>
      <c r="I138" s="156"/>
    </row>
    <row r="139" spans="3:9" ht="13.5" x14ac:dyDescent="0.15">
      <c r="C139" s="155"/>
      <c r="D139" s="156"/>
      <c r="E139" s="156"/>
      <c r="F139" s="156"/>
      <c r="G139" s="156"/>
      <c r="H139" s="156"/>
      <c r="I139" s="156"/>
    </row>
    <row r="140" spans="3:9" ht="13.5" x14ac:dyDescent="0.15">
      <c r="C140" s="155"/>
      <c r="D140" s="156"/>
      <c r="E140" s="156"/>
      <c r="F140" s="156"/>
      <c r="G140" s="156"/>
      <c r="H140" s="156"/>
      <c r="I140" s="156"/>
    </row>
    <row r="141" spans="3:9" ht="13.5" x14ac:dyDescent="0.15">
      <c r="C141" s="155"/>
      <c r="D141" s="156"/>
      <c r="E141" s="156"/>
      <c r="F141" s="156"/>
      <c r="G141" s="156"/>
      <c r="H141" s="156"/>
      <c r="I141" s="156"/>
    </row>
    <row r="142" spans="3:9" ht="13.5" x14ac:dyDescent="0.15">
      <c r="C142" s="155"/>
      <c r="D142" s="156"/>
      <c r="E142" s="156"/>
      <c r="F142" s="156"/>
      <c r="G142" s="156"/>
      <c r="H142" s="156"/>
      <c r="I142" s="156"/>
    </row>
    <row r="143" spans="3:9" ht="13.5" x14ac:dyDescent="0.15">
      <c r="C143" s="155"/>
      <c r="D143" s="156"/>
      <c r="E143" s="156"/>
      <c r="F143" s="156"/>
      <c r="G143" s="156"/>
      <c r="H143" s="156"/>
      <c r="I143" s="156"/>
    </row>
    <row r="144" spans="3:9" ht="13.5" x14ac:dyDescent="0.15">
      <c r="C144" s="155"/>
      <c r="D144" s="156"/>
      <c r="E144" s="156"/>
      <c r="F144" s="156"/>
      <c r="G144" s="156"/>
      <c r="H144" s="156"/>
      <c r="I144" s="156"/>
    </row>
    <row r="145" spans="1:9" ht="13.5" x14ac:dyDescent="0.15">
      <c r="C145" s="155"/>
      <c r="D145" s="156"/>
      <c r="E145" s="156"/>
      <c r="F145" s="156"/>
      <c r="G145" s="156"/>
      <c r="H145" s="156"/>
      <c r="I145" s="156"/>
    </row>
    <row r="146" spans="1:9" ht="13.5" x14ac:dyDescent="0.15">
      <c r="C146" s="155"/>
      <c r="D146" s="156"/>
      <c r="E146" s="156"/>
      <c r="F146" s="156"/>
      <c r="G146" s="156"/>
      <c r="H146" s="156"/>
      <c r="I146" s="156"/>
    </row>
    <row r="147" spans="1:9" ht="13.5" x14ac:dyDescent="0.15">
      <c r="C147" s="155"/>
      <c r="D147" s="156"/>
      <c r="E147" s="156"/>
      <c r="F147" s="156"/>
      <c r="G147" s="156"/>
      <c r="H147" s="156"/>
      <c r="I147" s="156"/>
    </row>
    <row r="148" spans="1:9" ht="13.5" x14ac:dyDescent="0.15">
      <c r="C148" s="155"/>
      <c r="D148" s="156"/>
      <c r="E148" s="156"/>
      <c r="F148" s="156"/>
      <c r="G148" s="156"/>
      <c r="H148" s="156"/>
      <c r="I148" s="156"/>
    </row>
    <row r="150" spans="1:9" ht="13.5" x14ac:dyDescent="0.15">
      <c r="A150" s="157" t="s">
        <v>171</v>
      </c>
      <c r="B150" s="152"/>
      <c r="C150" s="152"/>
      <c r="D150" s="152"/>
      <c r="E150" s="152"/>
      <c r="F150" s="152"/>
      <c r="G150" s="152"/>
      <c r="H150" s="152"/>
      <c r="I150" s="152"/>
    </row>
    <row r="153" spans="1:9" ht="13.5" x14ac:dyDescent="0.15">
      <c r="A153" s="158" t="s">
        <v>172</v>
      </c>
      <c r="B153" s="159"/>
      <c r="C153" s="159"/>
      <c r="D153" s="159"/>
      <c r="E153" s="159"/>
      <c r="F153" s="159"/>
      <c r="G153" s="159"/>
      <c r="H153" s="159"/>
      <c r="I153" s="159"/>
    </row>
    <row r="156" spans="1:9" ht="13.5" x14ac:dyDescent="0.15">
      <c r="B156" s="151" t="s">
        <v>173</v>
      </c>
      <c r="C156" s="152"/>
      <c r="D156" s="152"/>
      <c r="E156" s="152"/>
      <c r="F156" s="152"/>
      <c r="G156" s="152"/>
      <c r="H156" s="152"/>
      <c r="I156" s="152"/>
    </row>
    <row r="157" spans="1:9" ht="13.5" x14ac:dyDescent="0.15">
      <c r="C157" s="153" t="s">
        <v>1</v>
      </c>
      <c r="D157" s="154"/>
      <c r="E157" s="154"/>
      <c r="F157" s="154"/>
      <c r="G157" s="154"/>
      <c r="H157" s="154"/>
      <c r="I157" s="154"/>
    </row>
    <row r="158" spans="1:9" ht="24" customHeight="1" x14ac:dyDescent="0.15">
      <c r="C158" s="79" t="s">
        <v>174</v>
      </c>
      <c r="D158" s="146" t="s">
        <v>175</v>
      </c>
      <c r="E158" s="147"/>
      <c r="F158" s="79" t="s">
        <v>176</v>
      </c>
      <c r="G158" s="79" t="s">
        <v>109</v>
      </c>
      <c r="H158" s="79" t="s">
        <v>110</v>
      </c>
      <c r="I158" s="79" t="s">
        <v>177</v>
      </c>
    </row>
    <row r="159" spans="1:9" ht="13.5" x14ac:dyDescent="0.15">
      <c r="C159" s="80" t="s">
        <v>112</v>
      </c>
      <c r="D159" s="148" t="s">
        <v>178</v>
      </c>
      <c r="E159" s="149"/>
      <c r="F159" s="80">
        <v>63372000</v>
      </c>
      <c r="G159" s="80">
        <v>30012121</v>
      </c>
      <c r="H159" s="80">
        <v>0</v>
      </c>
      <c r="I159" s="80">
        <v>93384121</v>
      </c>
    </row>
    <row r="160" spans="1:9" ht="13.5" x14ac:dyDescent="0.15">
      <c r="C160" s="82"/>
      <c r="D160" s="142" t="s">
        <v>179</v>
      </c>
      <c r="E160" s="143"/>
      <c r="F160" s="82">
        <v>57857078</v>
      </c>
      <c r="G160" s="82">
        <v>6300000</v>
      </c>
      <c r="H160" s="82">
        <v>60000</v>
      </c>
      <c r="I160" s="82">
        <v>64097078</v>
      </c>
    </row>
    <row r="161" spans="3:9" ht="13.5" x14ac:dyDescent="0.15">
      <c r="C161" s="103"/>
      <c r="D161" s="146" t="s">
        <v>180</v>
      </c>
      <c r="E161" s="147"/>
      <c r="F161" s="104">
        <v>121229078</v>
      </c>
      <c r="G161" s="104">
        <v>36312121</v>
      </c>
      <c r="H161" s="104">
        <v>60000</v>
      </c>
      <c r="I161" s="104">
        <v>157481199</v>
      </c>
    </row>
    <row r="162" spans="3:9" ht="13.5" x14ac:dyDescent="0.15">
      <c r="C162" s="80" t="s">
        <v>119</v>
      </c>
      <c r="D162" s="148" t="s">
        <v>181</v>
      </c>
      <c r="E162" s="149"/>
      <c r="F162" s="80">
        <v>0</v>
      </c>
      <c r="G162" s="80">
        <v>6000000</v>
      </c>
      <c r="H162" s="80">
        <v>0</v>
      </c>
      <c r="I162" s="80">
        <v>6000000</v>
      </c>
    </row>
    <row r="163" spans="3:9" ht="13.5" x14ac:dyDescent="0.15">
      <c r="C163" s="82"/>
      <c r="D163" s="142" t="s">
        <v>182</v>
      </c>
      <c r="E163" s="143"/>
      <c r="F163" s="82">
        <v>36915079</v>
      </c>
      <c r="G163" s="82">
        <v>13000000</v>
      </c>
      <c r="H163" s="82">
        <v>0</v>
      </c>
      <c r="I163" s="82">
        <v>49915079</v>
      </c>
    </row>
    <row r="164" spans="3:9" ht="13.5" x14ac:dyDescent="0.15">
      <c r="C164" s="82"/>
      <c r="D164" s="142" t="s">
        <v>183</v>
      </c>
      <c r="E164" s="143"/>
      <c r="F164" s="82">
        <v>11074524</v>
      </c>
      <c r="G164" s="82">
        <v>500000</v>
      </c>
      <c r="H164" s="82">
        <v>0</v>
      </c>
      <c r="I164" s="82">
        <v>11574524</v>
      </c>
    </row>
    <row r="165" spans="3:9" ht="23.1" customHeight="1" x14ac:dyDescent="0.15">
      <c r="C165" s="82"/>
      <c r="D165" s="142" t="s">
        <v>184</v>
      </c>
      <c r="E165" s="143"/>
      <c r="F165" s="82">
        <v>1282441</v>
      </c>
      <c r="G165" s="82">
        <v>0</v>
      </c>
      <c r="H165" s="82">
        <v>0</v>
      </c>
      <c r="I165" s="82">
        <v>1282441</v>
      </c>
    </row>
    <row r="166" spans="3:9" ht="23.1" customHeight="1" x14ac:dyDescent="0.15">
      <c r="C166" s="82"/>
      <c r="D166" s="142" t="s">
        <v>185</v>
      </c>
      <c r="E166" s="143"/>
      <c r="F166" s="82">
        <v>11074524</v>
      </c>
      <c r="G166" s="82">
        <v>0</v>
      </c>
      <c r="H166" s="82">
        <v>0</v>
      </c>
      <c r="I166" s="82">
        <v>11074524</v>
      </c>
    </row>
    <row r="167" spans="3:9" ht="23.1" customHeight="1" x14ac:dyDescent="0.15">
      <c r="C167" s="82"/>
      <c r="D167" s="142" t="s">
        <v>186</v>
      </c>
      <c r="E167" s="143"/>
      <c r="F167" s="82">
        <v>0</v>
      </c>
      <c r="G167" s="82">
        <v>5280012</v>
      </c>
      <c r="H167" s="82">
        <v>400000</v>
      </c>
      <c r="I167" s="82">
        <v>4880012</v>
      </c>
    </row>
    <row r="168" spans="3:9" ht="13.5" x14ac:dyDescent="0.15">
      <c r="C168" s="103"/>
      <c r="D168" s="146" t="s">
        <v>187</v>
      </c>
      <c r="E168" s="147"/>
      <c r="F168" s="104">
        <v>38197520</v>
      </c>
      <c r="G168" s="104">
        <v>23780012</v>
      </c>
      <c r="H168" s="104">
        <v>400000</v>
      </c>
      <c r="I168" s="104">
        <v>61577532</v>
      </c>
    </row>
    <row r="169" spans="3:9" ht="13.5" x14ac:dyDescent="0.15">
      <c r="C169" s="80" t="s">
        <v>188</v>
      </c>
      <c r="D169" s="148" t="s">
        <v>189</v>
      </c>
      <c r="E169" s="149"/>
      <c r="F169" s="80">
        <v>12614384</v>
      </c>
      <c r="G169" s="80">
        <v>12000000</v>
      </c>
      <c r="H169" s="80">
        <v>6100000</v>
      </c>
      <c r="I169" s="80">
        <v>18514384</v>
      </c>
    </row>
    <row r="170" spans="3:9" ht="13.5" x14ac:dyDescent="0.15">
      <c r="C170" s="82"/>
      <c r="D170" s="142" t="s">
        <v>190</v>
      </c>
      <c r="E170" s="143"/>
      <c r="F170" s="82">
        <v>3816000</v>
      </c>
      <c r="G170" s="82">
        <v>1260000</v>
      </c>
      <c r="H170" s="82">
        <v>562416</v>
      </c>
      <c r="I170" s="82">
        <v>4513584</v>
      </c>
    </row>
    <row r="171" spans="3:9" ht="13.5" x14ac:dyDescent="0.15">
      <c r="C171" s="82"/>
      <c r="D171" s="142" t="s">
        <v>191</v>
      </c>
      <c r="E171" s="143"/>
      <c r="F171" s="82">
        <v>1694000</v>
      </c>
      <c r="G171" s="82">
        <v>1400000</v>
      </c>
      <c r="H171" s="82">
        <v>1462000</v>
      </c>
      <c r="I171" s="82">
        <v>1632000</v>
      </c>
    </row>
    <row r="172" spans="3:9" ht="13.5" x14ac:dyDescent="0.15">
      <c r="C172" s="82"/>
      <c r="D172" s="142" t="s">
        <v>192</v>
      </c>
      <c r="E172" s="143"/>
      <c r="F172" s="82">
        <v>3228876</v>
      </c>
      <c r="G172" s="82">
        <v>0</v>
      </c>
      <c r="H172" s="82">
        <v>0</v>
      </c>
      <c r="I172" s="82">
        <v>3228876</v>
      </c>
    </row>
    <row r="173" spans="3:9" ht="13.5" x14ac:dyDescent="0.15">
      <c r="C173" s="82"/>
      <c r="D173" s="142" t="s">
        <v>193</v>
      </c>
      <c r="E173" s="143"/>
      <c r="F173" s="82">
        <v>192000</v>
      </c>
      <c r="G173" s="82">
        <v>400</v>
      </c>
      <c r="H173" s="82">
        <v>0</v>
      </c>
      <c r="I173" s="82">
        <v>192400</v>
      </c>
    </row>
    <row r="174" spans="3:9" ht="13.5" x14ac:dyDescent="0.15">
      <c r="C174" s="82"/>
      <c r="D174" s="142" t="s">
        <v>194</v>
      </c>
      <c r="E174" s="143"/>
      <c r="F174" s="82">
        <v>500000</v>
      </c>
      <c r="G174" s="82">
        <v>0</v>
      </c>
      <c r="H174" s="82">
        <v>0</v>
      </c>
      <c r="I174" s="82">
        <v>500000</v>
      </c>
    </row>
    <row r="175" spans="3:9" ht="13.5" x14ac:dyDescent="0.15">
      <c r="C175" s="82"/>
      <c r="D175" s="142" t="s">
        <v>195</v>
      </c>
      <c r="E175" s="143"/>
      <c r="F175" s="82">
        <v>0</v>
      </c>
      <c r="G175" s="82">
        <v>298040</v>
      </c>
      <c r="H175" s="82">
        <v>0</v>
      </c>
      <c r="I175" s="82">
        <v>298040</v>
      </c>
    </row>
    <row r="176" spans="3:9" ht="13.5" x14ac:dyDescent="0.15">
      <c r="C176" s="82"/>
      <c r="D176" s="142" t="s">
        <v>196</v>
      </c>
      <c r="E176" s="143"/>
      <c r="F176" s="82">
        <v>1590000</v>
      </c>
      <c r="G176" s="82">
        <v>0</v>
      </c>
      <c r="H176" s="82">
        <v>0</v>
      </c>
      <c r="I176" s="82">
        <v>1590000</v>
      </c>
    </row>
    <row r="177" spans="2:9" ht="14.25" thickBot="1" x14ac:dyDescent="0.2">
      <c r="C177" s="103"/>
      <c r="D177" s="146" t="s">
        <v>197</v>
      </c>
      <c r="E177" s="147"/>
      <c r="F177" s="97">
        <v>17177508</v>
      </c>
      <c r="G177" s="97">
        <v>14958440</v>
      </c>
      <c r="H177" s="97">
        <v>8124416</v>
      </c>
      <c r="I177" s="97">
        <v>24011532</v>
      </c>
    </row>
    <row r="178" spans="2:9" ht="12" thickTop="1" x14ac:dyDescent="0.15"/>
    <row r="179" spans="2:9" ht="13.5" x14ac:dyDescent="0.15">
      <c r="B179" s="151" t="s">
        <v>198</v>
      </c>
      <c r="C179" s="152"/>
      <c r="D179" s="152"/>
      <c r="E179" s="152"/>
      <c r="F179" s="152"/>
      <c r="G179" s="152"/>
      <c r="H179" s="152"/>
      <c r="I179" s="152"/>
    </row>
    <row r="180" spans="2:9" ht="13.5" x14ac:dyDescent="0.15">
      <c r="C180" s="153" t="s">
        <v>1</v>
      </c>
      <c r="D180" s="154"/>
      <c r="E180" s="154"/>
      <c r="F180" s="154"/>
      <c r="G180" s="154"/>
      <c r="H180" s="154"/>
      <c r="I180" s="154"/>
    </row>
    <row r="181" spans="2:9" ht="18" customHeight="1" x14ac:dyDescent="0.15">
      <c r="C181" s="135" t="s">
        <v>107</v>
      </c>
      <c r="D181" s="136"/>
      <c r="E181" s="135" t="s">
        <v>199</v>
      </c>
      <c r="F181" s="135" t="s">
        <v>109</v>
      </c>
      <c r="G181" s="144" t="s">
        <v>110</v>
      </c>
      <c r="H181" s="145"/>
      <c r="I181" s="135" t="s">
        <v>200</v>
      </c>
    </row>
    <row r="182" spans="2:9" ht="18" customHeight="1" x14ac:dyDescent="0.15">
      <c r="C182" s="137"/>
      <c r="D182" s="137"/>
      <c r="E182" s="137"/>
      <c r="F182" s="137"/>
      <c r="G182" s="105" t="s">
        <v>201</v>
      </c>
      <c r="H182" s="105" t="s">
        <v>202</v>
      </c>
      <c r="I182" s="137"/>
    </row>
    <row r="183" spans="2:9" ht="13.5" x14ac:dyDescent="0.15">
      <c r="C183" s="138" t="s">
        <v>203</v>
      </c>
      <c r="D183" s="150"/>
      <c r="E183" s="104">
        <v>25280500</v>
      </c>
      <c r="F183" s="104">
        <v>500000</v>
      </c>
      <c r="G183" s="104">
        <v>100000</v>
      </c>
      <c r="H183" s="104">
        <v>0</v>
      </c>
      <c r="I183" s="104">
        <v>25680500</v>
      </c>
    </row>
  </sheetData>
  <mergeCells count="171">
    <mergeCell ref="A2:I2"/>
    <mergeCell ref="A5:I5"/>
    <mergeCell ref="B8:I8"/>
    <mergeCell ref="C10:I10"/>
    <mergeCell ref="B12:I12"/>
    <mergeCell ref="C14:I14"/>
    <mergeCell ref="C15:I15"/>
    <mergeCell ref="C16:I16"/>
    <mergeCell ref="C26:E26"/>
    <mergeCell ref="C27:E27"/>
    <mergeCell ref="C29:E29"/>
    <mergeCell ref="C30:E30"/>
    <mergeCell ref="C28:E28"/>
    <mergeCell ref="C31:E31"/>
    <mergeCell ref="C17:I17"/>
    <mergeCell ref="B19:I19"/>
    <mergeCell ref="B22:I22"/>
    <mergeCell ref="C23:I23"/>
    <mergeCell ref="C24:I24"/>
    <mergeCell ref="C25:E25"/>
    <mergeCell ref="C32:E32"/>
    <mergeCell ref="C33:E33"/>
    <mergeCell ref="C34:E34"/>
    <mergeCell ref="C35:E35"/>
    <mergeCell ref="C36:E36"/>
    <mergeCell ref="C51:E51"/>
    <mergeCell ref="C37:E37"/>
    <mergeCell ref="C38:E38"/>
    <mergeCell ref="C39:E39"/>
    <mergeCell ref="B41:I41"/>
    <mergeCell ref="C49:E49"/>
    <mergeCell ref="C50:E50"/>
    <mergeCell ref="C47:E47"/>
    <mergeCell ref="C52:E52"/>
    <mergeCell ref="C53:E53"/>
    <mergeCell ref="C54:E54"/>
    <mergeCell ref="C42:I42"/>
    <mergeCell ref="C43:I43"/>
    <mergeCell ref="C44:E44"/>
    <mergeCell ref="C45:E45"/>
    <mergeCell ref="C46:E46"/>
    <mergeCell ref="C48:E48"/>
    <mergeCell ref="B66:I66"/>
    <mergeCell ref="B69:I69"/>
    <mergeCell ref="C74:I74"/>
    <mergeCell ref="C75:F75"/>
    <mergeCell ref="B72:I72"/>
    <mergeCell ref="C73:I73"/>
    <mergeCell ref="C55:E55"/>
    <mergeCell ref="C56:E56"/>
    <mergeCell ref="B60:I60"/>
    <mergeCell ref="C57:E57"/>
    <mergeCell ref="C58:E58"/>
    <mergeCell ref="B63:I63"/>
    <mergeCell ref="C76:D76"/>
    <mergeCell ref="E76:F76"/>
    <mergeCell ref="C81:D81"/>
    <mergeCell ref="E81:F81"/>
    <mergeCell ref="E77:F77"/>
    <mergeCell ref="C77:D77"/>
    <mergeCell ref="C78:D78"/>
    <mergeCell ref="E78:F78"/>
    <mergeCell ref="C80:D80"/>
    <mergeCell ref="E80:F80"/>
    <mergeCell ref="C79:D79"/>
    <mergeCell ref="E79:F79"/>
    <mergeCell ref="C82:D82"/>
    <mergeCell ref="E82:F82"/>
    <mergeCell ref="C93:D93"/>
    <mergeCell ref="E93:F93"/>
    <mergeCell ref="C84:D84"/>
    <mergeCell ref="E84:F84"/>
    <mergeCell ref="C85:D85"/>
    <mergeCell ref="E85:F85"/>
    <mergeCell ref="C83:D83"/>
    <mergeCell ref="E83:F83"/>
    <mergeCell ref="C90:D90"/>
    <mergeCell ref="E90:F90"/>
    <mergeCell ref="C91:D91"/>
    <mergeCell ref="E91:F91"/>
    <mergeCell ref="C92:D92"/>
    <mergeCell ref="E92:F92"/>
    <mergeCell ref="C88:D88"/>
    <mergeCell ref="E88:F88"/>
    <mergeCell ref="C86:D86"/>
    <mergeCell ref="E86:F86"/>
    <mergeCell ref="C89:D89"/>
    <mergeCell ref="E89:F89"/>
    <mergeCell ref="C102:E102"/>
    <mergeCell ref="C103:E103"/>
    <mergeCell ref="C104:E104"/>
    <mergeCell ref="C105:E105"/>
    <mergeCell ref="C106:E106"/>
    <mergeCell ref="B108:I108"/>
    <mergeCell ref="C94:D94"/>
    <mergeCell ref="C96:D96"/>
    <mergeCell ref="E96:F96"/>
    <mergeCell ref="C97:F97"/>
    <mergeCell ref="B99:I99"/>
    <mergeCell ref="C100:I100"/>
    <mergeCell ref="C115:E115"/>
    <mergeCell ref="B117:I117"/>
    <mergeCell ref="C118:I118"/>
    <mergeCell ref="B120:I120"/>
    <mergeCell ref="C122:I122"/>
    <mergeCell ref="C123:I123"/>
    <mergeCell ref="C109:I109"/>
    <mergeCell ref="C110:F110"/>
    <mergeCell ref="C111:E111"/>
    <mergeCell ref="C112:E112"/>
    <mergeCell ref="C113:E113"/>
    <mergeCell ref="C114:E114"/>
    <mergeCell ref="C130:I130"/>
    <mergeCell ref="C131:I131"/>
    <mergeCell ref="C132:I132"/>
    <mergeCell ref="C133:I133"/>
    <mergeCell ref="C134:I134"/>
    <mergeCell ref="C135:I135"/>
    <mergeCell ref="C124:I124"/>
    <mergeCell ref="C125:I125"/>
    <mergeCell ref="C126:I126"/>
    <mergeCell ref="C127:I127"/>
    <mergeCell ref="C128:I128"/>
    <mergeCell ref="C129:I129"/>
    <mergeCell ref="C144:I144"/>
    <mergeCell ref="C145:I145"/>
    <mergeCell ref="C146:I146"/>
    <mergeCell ref="C147:I147"/>
    <mergeCell ref="C136:I136"/>
    <mergeCell ref="C137:I137"/>
    <mergeCell ref="C138:I138"/>
    <mergeCell ref="C139:I139"/>
    <mergeCell ref="C140:I140"/>
    <mergeCell ref="C141:I141"/>
    <mergeCell ref="C183:D183"/>
    <mergeCell ref="D176:E176"/>
    <mergeCell ref="D177:E177"/>
    <mergeCell ref="B179:I179"/>
    <mergeCell ref="C180:I180"/>
    <mergeCell ref="D165:E165"/>
    <mergeCell ref="D166:E166"/>
    <mergeCell ref="D167:E167"/>
    <mergeCell ref="E181:E182"/>
    <mergeCell ref="F181:F182"/>
    <mergeCell ref="D170:E170"/>
    <mergeCell ref="D171:E171"/>
    <mergeCell ref="D172:E172"/>
    <mergeCell ref="C181:D182"/>
    <mergeCell ref="C87:D87"/>
    <mergeCell ref="E87:F87"/>
    <mergeCell ref="D173:E173"/>
    <mergeCell ref="G181:H181"/>
    <mergeCell ref="I181:I182"/>
    <mergeCell ref="D174:E174"/>
    <mergeCell ref="D175:E175"/>
    <mergeCell ref="D168:E168"/>
    <mergeCell ref="D169:E169"/>
    <mergeCell ref="D159:E159"/>
    <mergeCell ref="D160:E160"/>
    <mergeCell ref="D161:E161"/>
    <mergeCell ref="D162:E162"/>
    <mergeCell ref="D163:E163"/>
    <mergeCell ref="D164:E164"/>
    <mergeCell ref="C148:I148"/>
    <mergeCell ref="A150:I150"/>
    <mergeCell ref="A153:I153"/>
    <mergeCell ref="B156:I156"/>
    <mergeCell ref="C157:I157"/>
    <mergeCell ref="D158:E158"/>
    <mergeCell ref="C142:I142"/>
    <mergeCell ref="C143:I143"/>
  </mergeCells>
  <phoneticPr fontId="4"/>
  <pageMargins left="0.39370078740157483" right="0.39370078740157483" top="0.39370078740157483" bottom="0.78740157480314965" header="0" footer="0"/>
  <pageSetup paperSize="9" scale="95" orientation="portrait" blackAndWhite="1" r:id="rId1"/>
  <rowBreaks count="1" manualBreakCount="1">
    <brk id="1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8"/>
  <sheetViews>
    <sheetView zoomScale="120" zoomScaleNormal="120" workbookViewId="0">
      <pane ySplit="7" topLeftCell="A44" activePane="bottomLeft" state="frozen"/>
      <selection activeCell="A50" sqref="A50"/>
      <selection pane="bottomLeft" activeCell="K7" sqref="K7"/>
    </sheetView>
  </sheetViews>
  <sheetFormatPr defaultRowHeight="11.25" x14ac:dyDescent="0.15"/>
  <cols>
    <col min="1" max="1" width="12.625" style="4" customWidth="1"/>
    <col min="2" max="2" width="11.625" style="4" customWidth="1"/>
    <col min="3" max="3" width="15.625" style="5" customWidth="1"/>
    <col min="4" max="4" width="2.625" style="5" customWidth="1"/>
    <col min="5" max="6" width="15.625" style="5" customWidth="1"/>
    <col min="7" max="7" width="17.625" style="4" customWidth="1"/>
    <col min="8" max="8" width="12.625" style="6" customWidth="1"/>
    <col min="9" max="16384" width="9" style="7"/>
  </cols>
  <sheetData>
    <row r="1" spans="1:8" x14ac:dyDescent="0.15">
      <c r="A1" s="3" t="s">
        <v>204</v>
      </c>
    </row>
    <row r="4" spans="1:8" ht="13.5" x14ac:dyDescent="0.15">
      <c r="A4" s="202" t="s">
        <v>205</v>
      </c>
      <c r="B4" s="203"/>
      <c r="C4" s="203"/>
      <c r="D4" s="203"/>
      <c r="E4" s="203"/>
      <c r="F4" s="203"/>
      <c r="G4" s="203"/>
      <c r="H4" s="203"/>
    </row>
    <row r="5" spans="1:8" ht="13.5" x14ac:dyDescent="0.15">
      <c r="A5" s="204" t="s">
        <v>330</v>
      </c>
      <c r="B5" s="203"/>
      <c r="C5" s="203"/>
      <c r="D5" s="203"/>
      <c r="E5" s="203"/>
      <c r="F5" s="203"/>
      <c r="G5" s="203"/>
      <c r="H5" s="203"/>
    </row>
    <row r="6" spans="1:8" x14ac:dyDescent="0.15">
      <c r="H6" s="6" t="s">
        <v>1</v>
      </c>
    </row>
    <row r="7" spans="1:8" s="9" customFormat="1" ht="23.1" customHeight="1" x14ac:dyDescent="0.15">
      <c r="A7" s="205" t="s">
        <v>206</v>
      </c>
      <c r="B7" s="206"/>
      <c r="C7" s="205" t="s">
        <v>207</v>
      </c>
      <c r="D7" s="207"/>
      <c r="E7" s="207"/>
      <c r="F7" s="206"/>
      <c r="G7" s="8" t="s">
        <v>208</v>
      </c>
      <c r="H7" s="8" t="s">
        <v>209</v>
      </c>
    </row>
    <row r="8" spans="1:8" x14ac:dyDescent="0.15">
      <c r="A8" s="10" t="s">
        <v>210</v>
      </c>
      <c r="B8" s="11"/>
      <c r="C8" s="12"/>
      <c r="D8" s="13"/>
      <c r="E8" s="13"/>
      <c r="F8" s="14"/>
      <c r="G8" s="11"/>
      <c r="H8" s="15"/>
    </row>
    <row r="9" spans="1:8" x14ac:dyDescent="0.15">
      <c r="A9" s="16"/>
      <c r="B9" s="16"/>
      <c r="C9" s="17"/>
      <c r="D9" s="18"/>
      <c r="E9" s="18"/>
      <c r="F9" s="19"/>
      <c r="G9" s="20"/>
      <c r="H9" s="21"/>
    </row>
    <row r="10" spans="1:8" ht="13.5" x14ac:dyDescent="0.15">
      <c r="A10" s="194" t="s">
        <v>211</v>
      </c>
      <c r="B10" s="195"/>
      <c r="C10" s="22"/>
      <c r="D10" s="23"/>
      <c r="E10" s="23"/>
      <c r="F10" s="24"/>
      <c r="G10" s="25"/>
      <c r="H10" s="26">
        <v>0</v>
      </c>
    </row>
    <row r="11" spans="1:8" x14ac:dyDescent="0.15">
      <c r="A11" s="27" t="s">
        <v>212</v>
      </c>
      <c r="B11" s="16"/>
      <c r="C11" s="28"/>
      <c r="D11" s="29"/>
      <c r="E11" s="29"/>
      <c r="F11" s="30"/>
      <c r="G11" s="16"/>
      <c r="H11" s="31"/>
    </row>
    <row r="12" spans="1:8" x14ac:dyDescent="0.15">
      <c r="A12" s="27" t="s">
        <v>112</v>
      </c>
      <c r="B12" s="16"/>
      <c r="C12" s="28"/>
      <c r="D12" s="29"/>
      <c r="E12" s="29"/>
      <c r="F12" s="30"/>
      <c r="G12" s="16"/>
      <c r="H12" s="31"/>
    </row>
    <row r="13" spans="1:8" ht="13.5" x14ac:dyDescent="0.15">
      <c r="A13" s="16"/>
      <c r="B13" s="16" t="s">
        <v>213</v>
      </c>
      <c r="C13" s="198" t="s">
        <v>213</v>
      </c>
      <c r="D13" s="199"/>
      <c r="E13" s="18" t="s">
        <v>214</v>
      </c>
      <c r="F13" s="19"/>
      <c r="G13" s="200" t="s">
        <v>215</v>
      </c>
      <c r="H13" s="21">
        <f>+財務諸表に対する注記!I27</f>
        <v>74855366</v>
      </c>
    </row>
    <row r="14" spans="1:8" ht="13.5" x14ac:dyDescent="0.15">
      <c r="A14" s="16"/>
      <c r="B14" s="16"/>
      <c r="C14" s="198" t="s">
        <v>213</v>
      </c>
      <c r="D14" s="199"/>
      <c r="E14" s="52" t="s">
        <v>216</v>
      </c>
      <c r="F14" s="19"/>
      <c r="G14" s="200"/>
      <c r="H14" s="21">
        <f>+財務諸表に対する注記!I28</f>
        <v>773667</v>
      </c>
    </row>
    <row r="15" spans="1:8" ht="13.5" x14ac:dyDescent="0.15">
      <c r="A15" s="16"/>
      <c r="B15" s="16"/>
      <c r="C15" s="198" t="s">
        <v>213</v>
      </c>
      <c r="D15" s="199"/>
      <c r="E15" s="18" t="s">
        <v>216</v>
      </c>
      <c r="F15" s="19"/>
      <c r="G15" s="201"/>
      <c r="H15" s="21">
        <f>+財務諸表に対する注記!I29</f>
        <v>40615716</v>
      </c>
    </row>
    <row r="16" spans="1:8" ht="13.5" x14ac:dyDescent="0.15">
      <c r="A16" s="16"/>
      <c r="B16" s="32"/>
      <c r="C16" s="33"/>
      <c r="D16" s="34"/>
      <c r="E16" s="35"/>
      <c r="F16" s="36"/>
      <c r="G16" s="37"/>
      <c r="H16" s="38"/>
    </row>
    <row r="17" spans="1:8" ht="13.5" x14ac:dyDescent="0.15">
      <c r="A17" s="16"/>
      <c r="B17" s="16" t="s">
        <v>217</v>
      </c>
      <c r="C17" s="198"/>
      <c r="D17" s="199"/>
      <c r="E17" s="190"/>
      <c r="F17" s="191"/>
      <c r="G17" s="200" t="s">
        <v>254</v>
      </c>
      <c r="H17" s="21"/>
    </row>
    <row r="18" spans="1:8" ht="11.25" customHeight="1" x14ac:dyDescent="0.15">
      <c r="A18" s="16"/>
      <c r="B18" s="16"/>
      <c r="C18" s="198" t="s">
        <v>219</v>
      </c>
      <c r="D18" s="199"/>
      <c r="E18" s="190" t="s">
        <v>220</v>
      </c>
      <c r="F18" s="191"/>
      <c r="G18" s="201"/>
      <c r="H18" s="21">
        <v>10000000</v>
      </c>
    </row>
    <row r="19" spans="1:8" ht="11.25" customHeight="1" x14ac:dyDescent="0.15">
      <c r="A19" s="16"/>
      <c r="B19" s="16"/>
      <c r="C19" s="198" t="s">
        <v>218</v>
      </c>
      <c r="D19" s="199"/>
      <c r="E19" s="190" t="s">
        <v>305</v>
      </c>
      <c r="F19" s="191"/>
      <c r="G19" s="201"/>
      <c r="H19" s="21">
        <v>6742000</v>
      </c>
    </row>
    <row r="20" spans="1:8" ht="11.25" customHeight="1" x14ac:dyDescent="0.15">
      <c r="A20" s="16"/>
      <c r="B20" s="16"/>
      <c r="C20" s="198" t="s">
        <v>219</v>
      </c>
      <c r="D20" s="199"/>
      <c r="E20" s="190" t="s">
        <v>306</v>
      </c>
      <c r="F20" s="191"/>
      <c r="G20" s="201"/>
      <c r="H20" s="21">
        <v>17000000</v>
      </c>
    </row>
    <row r="21" spans="1:8" ht="11.25" customHeight="1" x14ac:dyDescent="0.15">
      <c r="A21" s="16"/>
      <c r="B21" s="16"/>
      <c r="C21" s="198" t="s">
        <v>218</v>
      </c>
      <c r="D21" s="199"/>
      <c r="E21" s="190" t="s">
        <v>307</v>
      </c>
      <c r="F21" s="191"/>
      <c r="G21" s="201"/>
      <c r="H21" s="21">
        <v>22538230</v>
      </c>
    </row>
    <row r="22" spans="1:8" ht="11.25" customHeight="1" x14ac:dyDescent="0.15">
      <c r="A22" s="16"/>
      <c r="B22" s="16"/>
      <c r="C22" s="198" t="s">
        <v>218</v>
      </c>
      <c r="D22" s="199"/>
      <c r="E22" s="190" t="s">
        <v>308</v>
      </c>
      <c r="F22" s="191"/>
      <c r="G22" s="201"/>
      <c r="H22" s="21">
        <v>11009000</v>
      </c>
    </row>
    <row r="23" spans="1:8" ht="11.25" customHeight="1" x14ac:dyDescent="0.15">
      <c r="A23" s="16"/>
      <c r="B23" s="16"/>
      <c r="C23" s="198" t="s">
        <v>221</v>
      </c>
      <c r="D23" s="199"/>
      <c r="E23" s="190" t="s">
        <v>252</v>
      </c>
      <c r="F23" s="191"/>
      <c r="G23" s="201"/>
      <c r="H23" s="122">
        <v>11380805</v>
      </c>
    </row>
    <row r="24" spans="1:8" ht="11.25" customHeight="1" x14ac:dyDescent="0.15">
      <c r="A24" s="16"/>
      <c r="B24" s="16"/>
      <c r="C24" s="17" t="s">
        <v>222</v>
      </c>
      <c r="D24" s="39"/>
      <c r="E24" s="190" t="s">
        <v>309</v>
      </c>
      <c r="F24" s="191"/>
      <c r="G24" s="201"/>
      <c r="H24" s="21">
        <v>4396000</v>
      </c>
    </row>
    <row r="25" spans="1:8" ht="11.25" customHeight="1" x14ac:dyDescent="0.15">
      <c r="A25" s="16"/>
      <c r="B25" s="16"/>
      <c r="C25" s="17" t="s">
        <v>224</v>
      </c>
      <c r="D25" s="39"/>
      <c r="E25" s="190" t="s">
        <v>225</v>
      </c>
      <c r="F25" s="191"/>
      <c r="G25" s="201"/>
      <c r="H25" s="21">
        <v>20465</v>
      </c>
    </row>
    <row r="26" spans="1:8" ht="11.25" customHeight="1" x14ac:dyDescent="0.15">
      <c r="A26" s="16"/>
      <c r="B26" s="16"/>
      <c r="C26" s="17" t="s">
        <v>223</v>
      </c>
      <c r="D26" s="39"/>
      <c r="E26" s="190" t="s">
        <v>309</v>
      </c>
      <c r="F26" s="191"/>
      <c r="G26" s="201"/>
      <c r="H26" s="21">
        <v>1466000</v>
      </c>
    </row>
    <row r="27" spans="1:8" ht="11.25" customHeight="1" x14ac:dyDescent="0.15">
      <c r="A27" s="16"/>
      <c r="B27" s="16"/>
      <c r="C27" s="17" t="s">
        <v>223</v>
      </c>
      <c r="D27" s="39"/>
      <c r="E27" s="190" t="s">
        <v>310</v>
      </c>
      <c r="F27" s="191"/>
      <c r="G27" s="201"/>
      <c r="H27" s="21">
        <v>3695000</v>
      </c>
    </row>
    <row r="28" spans="1:8" ht="11.25" customHeight="1" x14ac:dyDescent="0.15">
      <c r="A28" s="16"/>
      <c r="B28" s="16"/>
      <c r="C28" s="106" t="s">
        <v>223</v>
      </c>
      <c r="D28" s="107"/>
      <c r="E28" s="108" t="s">
        <v>311</v>
      </c>
      <c r="F28" s="109"/>
      <c r="G28" s="201"/>
      <c r="H28" s="21">
        <v>3703000</v>
      </c>
    </row>
    <row r="29" spans="1:8" ht="11.25" customHeight="1" x14ac:dyDescent="0.15">
      <c r="A29" s="16"/>
      <c r="B29" s="16"/>
      <c r="C29" s="115" t="s">
        <v>223</v>
      </c>
      <c r="D29" s="116"/>
      <c r="E29" s="113" t="s">
        <v>315</v>
      </c>
      <c r="F29" s="114"/>
      <c r="G29" s="201"/>
      <c r="H29" s="21">
        <v>26204904</v>
      </c>
    </row>
    <row r="30" spans="1:8" ht="11.25" customHeight="1" x14ac:dyDescent="0.15">
      <c r="A30" s="16"/>
      <c r="B30" s="16"/>
      <c r="C30" s="106" t="s">
        <v>226</v>
      </c>
      <c r="D30" s="107"/>
      <c r="E30" s="108" t="s">
        <v>312</v>
      </c>
      <c r="F30" s="109"/>
      <c r="G30" s="201"/>
      <c r="H30" s="21">
        <v>5854317</v>
      </c>
    </row>
    <row r="31" spans="1:8" ht="11.25" customHeight="1" x14ac:dyDescent="0.15">
      <c r="A31" s="16"/>
      <c r="B31" s="16"/>
      <c r="C31" s="106" t="s">
        <v>227</v>
      </c>
      <c r="D31" s="107"/>
      <c r="E31" s="108" t="s">
        <v>228</v>
      </c>
      <c r="F31" s="109"/>
      <c r="G31" s="201"/>
      <c r="H31" s="21">
        <v>54378</v>
      </c>
    </row>
    <row r="32" spans="1:8" ht="11.25" customHeight="1" x14ac:dyDescent="0.15">
      <c r="A32" s="16"/>
      <c r="B32" s="16"/>
      <c r="C32" s="17" t="s">
        <v>313</v>
      </c>
      <c r="D32" s="39"/>
      <c r="E32" s="190" t="s">
        <v>314</v>
      </c>
      <c r="F32" s="191"/>
      <c r="G32" s="201"/>
      <c r="H32" s="21">
        <v>10892415</v>
      </c>
    </row>
    <row r="33" spans="1:8" ht="11.25" customHeight="1" x14ac:dyDescent="0.15">
      <c r="A33" s="16"/>
      <c r="B33" s="32"/>
      <c r="C33" s="33"/>
      <c r="D33" s="34"/>
      <c r="E33" s="35"/>
      <c r="F33" s="40"/>
      <c r="G33" s="37"/>
      <c r="H33" s="38"/>
    </row>
    <row r="34" spans="1:8" ht="11.25" customHeight="1" x14ac:dyDescent="0.15">
      <c r="A34" s="16"/>
      <c r="B34" s="16" t="s">
        <v>229</v>
      </c>
      <c r="C34" s="198" t="s">
        <v>255</v>
      </c>
      <c r="D34" s="199"/>
      <c r="E34" s="190" t="s">
        <v>256</v>
      </c>
      <c r="F34" s="191"/>
      <c r="G34" s="200" t="s">
        <v>232</v>
      </c>
      <c r="H34" s="21">
        <f>+財務諸表に対する注記!G95</f>
        <v>30713214</v>
      </c>
    </row>
    <row r="35" spans="1:8" ht="11.25" customHeight="1" x14ac:dyDescent="0.15">
      <c r="A35" s="16"/>
      <c r="B35" s="16"/>
      <c r="C35" s="45" t="s">
        <v>230</v>
      </c>
      <c r="D35" s="46"/>
      <c r="E35" s="47" t="s">
        <v>231</v>
      </c>
      <c r="F35" s="48"/>
      <c r="G35" s="200"/>
      <c r="H35" s="21">
        <f>+財務諸表に対する注記!G96</f>
        <v>3949</v>
      </c>
    </row>
    <row r="36" spans="1:8" ht="11.25" customHeight="1" x14ac:dyDescent="0.15">
      <c r="A36" s="16"/>
      <c r="B36" s="16"/>
      <c r="C36" s="17"/>
      <c r="D36" s="39"/>
      <c r="E36" s="18"/>
      <c r="F36" s="41"/>
      <c r="G36" s="200"/>
      <c r="H36" s="21"/>
    </row>
    <row r="37" spans="1:8" ht="13.5" x14ac:dyDescent="0.15">
      <c r="A37" s="16"/>
      <c r="B37" s="16" t="s">
        <v>233</v>
      </c>
      <c r="C37" s="188" t="s">
        <v>234</v>
      </c>
      <c r="D37" s="189"/>
      <c r="E37" s="190" t="s">
        <v>235</v>
      </c>
      <c r="F37" s="191"/>
      <c r="G37" s="201"/>
      <c r="H37" s="21">
        <f>+財務諸表に対する注記!G91</f>
        <v>6655</v>
      </c>
    </row>
    <row r="38" spans="1:8" ht="13.5" x14ac:dyDescent="0.15">
      <c r="A38" s="16"/>
      <c r="B38" s="16"/>
      <c r="C38" s="188" t="s">
        <v>234</v>
      </c>
      <c r="D38" s="189"/>
      <c r="E38" s="190" t="s">
        <v>236</v>
      </c>
      <c r="F38" s="191"/>
      <c r="G38" s="201"/>
      <c r="H38" s="21">
        <f>+財務諸表に対する注記!G92</f>
        <v>43855</v>
      </c>
    </row>
    <row r="39" spans="1:8" ht="13.5" x14ac:dyDescent="0.15">
      <c r="A39" s="16"/>
      <c r="B39" s="16"/>
      <c r="C39" s="188" t="s">
        <v>234</v>
      </c>
      <c r="D39" s="189"/>
      <c r="E39" s="190" t="s">
        <v>273</v>
      </c>
      <c r="F39" s="191"/>
      <c r="G39" s="201"/>
      <c r="H39" s="21">
        <f>+財務諸表に対する注記!G93</f>
        <v>3315</v>
      </c>
    </row>
    <row r="40" spans="1:8" ht="11.25" customHeight="1" x14ac:dyDescent="0.15">
      <c r="A40" s="16"/>
      <c r="B40" s="16"/>
      <c r="C40" s="17" t="s">
        <v>237</v>
      </c>
      <c r="D40" s="39"/>
      <c r="E40" s="18" t="s">
        <v>238</v>
      </c>
      <c r="F40" s="41"/>
      <c r="G40" s="201"/>
      <c r="H40" s="21">
        <f>+財務諸表に対する注記!G94</f>
        <v>901475</v>
      </c>
    </row>
    <row r="41" spans="1:8" ht="13.5" x14ac:dyDescent="0.15">
      <c r="A41" s="16"/>
      <c r="B41" s="32"/>
      <c r="C41" s="42"/>
      <c r="D41" s="43"/>
      <c r="E41" s="35"/>
      <c r="F41" s="40"/>
      <c r="G41" s="37"/>
      <c r="H41" s="38"/>
    </row>
    <row r="42" spans="1:8" ht="13.5" x14ac:dyDescent="0.15">
      <c r="A42" s="27" t="s">
        <v>119</v>
      </c>
      <c r="B42" s="16"/>
      <c r="C42" s="198"/>
      <c r="D42" s="199"/>
      <c r="E42" s="190"/>
      <c r="F42" s="191"/>
      <c r="G42" s="16"/>
      <c r="H42" s="31"/>
    </row>
    <row r="43" spans="1:8" ht="13.5" x14ac:dyDescent="0.15">
      <c r="A43" s="16"/>
      <c r="B43" s="16" t="s">
        <v>239</v>
      </c>
      <c r="C43" s="198" t="s">
        <v>213</v>
      </c>
      <c r="D43" s="199"/>
      <c r="E43" s="190" t="s">
        <v>240</v>
      </c>
      <c r="F43" s="191"/>
      <c r="G43" s="200" t="s">
        <v>215</v>
      </c>
      <c r="H43" s="21">
        <f>+財務諸表に対する注記!I35</f>
        <v>30000558</v>
      </c>
    </row>
    <row r="44" spans="1:8" ht="13.5" x14ac:dyDescent="0.15">
      <c r="A44" s="16"/>
      <c r="B44" s="16"/>
      <c r="C44" s="198" t="s">
        <v>213</v>
      </c>
      <c r="D44" s="199"/>
      <c r="E44" s="190" t="s">
        <v>241</v>
      </c>
      <c r="F44" s="191"/>
      <c r="G44" s="201"/>
      <c r="H44" s="21">
        <f>+財務諸表に対する注記!I36</f>
        <v>8090751</v>
      </c>
    </row>
    <row r="45" spans="1:8" ht="13.5" x14ac:dyDescent="0.15">
      <c r="A45" s="16"/>
      <c r="B45" s="32"/>
      <c r="C45" s="33"/>
      <c r="D45" s="34"/>
      <c r="E45" s="35"/>
      <c r="F45" s="40"/>
      <c r="G45" s="37"/>
      <c r="H45" s="38"/>
    </row>
    <row r="46" spans="1:8" ht="13.5" x14ac:dyDescent="0.15">
      <c r="A46" s="16"/>
      <c r="B46" s="16" t="s">
        <v>242</v>
      </c>
      <c r="C46" s="198"/>
      <c r="D46" s="199"/>
      <c r="E46" s="190" t="s">
        <v>243</v>
      </c>
      <c r="F46" s="191"/>
      <c r="G46" s="20"/>
      <c r="H46" s="21">
        <f>+財務諸表に対する注記!I37</f>
        <v>107806000</v>
      </c>
    </row>
    <row r="47" spans="1:8" x14ac:dyDescent="0.15">
      <c r="A47" s="16"/>
      <c r="B47" s="16"/>
      <c r="C47" s="17"/>
      <c r="D47" s="18"/>
      <c r="E47" s="18"/>
      <c r="F47" s="19"/>
      <c r="G47" s="20"/>
      <c r="H47" s="21"/>
    </row>
    <row r="48" spans="1:8" ht="13.5" x14ac:dyDescent="0.15">
      <c r="A48" s="194" t="s">
        <v>244</v>
      </c>
      <c r="B48" s="195"/>
      <c r="C48" s="196"/>
      <c r="D48" s="196"/>
      <c r="E48" s="196"/>
      <c r="F48" s="196"/>
      <c r="G48" s="197"/>
      <c r="H48" s="26">
        <f>SUM(H11:H47)</f>
        <v>428771035</v>
      </c>
    </row>
    <row r="49" spans="1:8" ht="13.5" x14ac:dyDescent="0.15">
      <c r="A49" s="194" t="s">
        <v>245</v>
      </c>
      <c r="B49" s="195"/>
      <c r="C49" s="195"/>
      <c r="D49" s="195"/>
      <c r="E49" s="195"/>
      <c r="F49" s="195"/>
      <c r="G49" s="195"/>
      <c r="H49" s="26">
        <f>+H10+H48</f>
        <v>428771035</v>
      </c>
    </row>
    <row r="50" spans="1:8" x14ac:dyDescent="0.15">
      <c r="A50" s="27" t="s">
        <v>246</v>
      </c>
      <c r="B50" s="16" t="s">
        <v>333</v>
      </c>
      <c r="C50" s="28"/>
      <c r="D50" s="29"/>
      <c r="E50" s="29"/>
      <c r="F50" s="30"/>
      <c r="G50" s="16"/>
      <c r="H50" s="123">
        <v>490000</v>
      </c>
    </row>
    <row r="51" spans="1:8" ht="13.5" x14ac:dyDescent="0.15">
      <c r="A51" s="16"/>
      <c r="B51" s="16"/>
      <c r="C51" s="17"/>
      <c r="D51" s="18"/>
      <c r="E51" s="192"/>
      <c r="F51" s="193"/>
      <c r="G51" s="20"/>
      <c r="H51" s="21"/>
    </row>
    <row r="52" spans="1:8" ht="13.5" x14ac:dyDescent="0.15">
      <c r="A52" s="194" t="s">
        <v>247</v>
      </c>
      <c r="B52" s="195"/>
      <c r="C52" s="196"/>
      <c r="D52" s="196"/>
      <c r="E52" s="196"/>
      <c r="F52" s="196"/>
      <c r="G52" s="197"/>
      <c r="H52" s="26">
        <f>SUM(H50:H51)</f>
        <v>490000</v>
      </c>
    </row>
    <row r="53" spans="1:8" x14ac:dyDescent="0.15">
      <c r="A53" s="27" t="s">
        <v>248</v>
      </c>
      <c r="B53" s="16"/>
      <c r="C53" s="28"/>
      <c r="D53" s="29"/>
      <c r="E53" s="29"/>
      <c r="F53" s="30"/>
      <c r="G53" s="16"/>
      <c r="H53" s="31"/>
    </row>
    <row r="54" spans="1:8" x14ac:dyDescent="0.15">
      <c r="A54" s="16"/>
      <c r="B54" s="16"/>
      <c r="C54" s="17"/>
      <c r="D54" s="18"/>
      <c r="E54" s="18"/>
      <c r="F54" s="19"/>
      <c r="G54" s="20"/>
      <c r="H54" s="21"/>
    </row>
    <row r="55" spans="1:8" ht="13.5" x14ac:dyDescent="0.15">
      <c r="A55" s="194" t="s">
        <v>249</v>
      </c>
      <c r="B55" s="195"/>
      <c r="C55" s="196"/>
      <c r="D55" s="196"/>
      <c r="E55" s="196"/>
      <c r="F55" s="196"/>
      <c r="G55" s="197"/>
      <c r="H55" s="26">
        <v>0</v>
      </c>
    </row>
    <row r="56" spans="1:8" ht="13.5" x14ac:dyDescent="0.15">
      <c r="A56" s="194" t="s">
        <v>250</v>
      </c>
      <c r="B56" s="195"/>
      <c r="C56" s="195"/>
      <c r="D56" s="195"/>
      <c r="E56" s="195"/>
      <c r="F56" s="195"/>
      <c r="G56" s="195"/>
      <c r="H56" s="26">
        <f>+H52+H55</f>
        <v>490000</v>
      </c>
    </row>
    <row r="57" spans="1:8" ht="14.25" thickBot="1" x14ac:dyDescent="0.2">
      <c r="A57" s="194" t="s">
        <v>251</v>
      </c>
      <c r="B57" s="195"/>
      <c r="C57" s="195"/>
      <c r="D57" s="195"/>
      <c r="E57" s="195"/>
      <c r="F57" s="195"/>
      <c r="G57" s="195"/>
      <c r="H57" s="44">
        <f>+H49-H56</f>
        <v>428281035</v>
      </c>
    </row>
    <row r="58" spans="1:8" ht="12" thickTop="1" x14ac:dyDescent="0.15"/>
  </sheetData>
  <mergeCells count="57">
    <mergeCell ref="C13:D13"/>
    <mergeCell ref="G13:G15"/>
    <mergeCell ref="C15:D15"/>
    <mergeCell ref="C14:D14"/>
    <mergeCell ref="A4:H4"/>
    <mergeCell ref="A5:H5"/>
    <mergeCell ref="A7:B7"/>
    <mergeCell ref="C7:F7"/>
    <mergeCell ref="A10:B10"/>
    <mergeCell ref="C17:D17"/>
    <mergeCell ref="E17:F17"/>
    <mergeCell ref="G17:G32"/>
    <mergeCell ref="C18:D18"/>
    <mergeCell ref="E18:F18"/>
    <mergeCell ref="C19:D19"/>
    <mergeCell ref="E19:F19"/>
    <mergeCell ref="C20:D20"/>
    <mergeCell ref="E24:F24"/>
    <mergeCell ref="E25:F25"/>
    <mergeCell ref="E20:F20"/>
    <mergeCell ref="C21:D21"/>
    <mergeCell ref="E21:F21"/>
    <mergeCell ref="C22:D22"/>
    <mergeCell ref="E22:F22"/>
    <mergeCell ref="C23:D23"/>
    <mergeCell ref="E23:F23"/>
    <mergeCell ref="E26:F26"/>
    <mergeCell ref="E27:F27"/>
    <mergeCell ref="E32:F32"/>
    <mergeCell ref="C34:D34"/>
    <mergeCell ref="E34:F34"/>
    <mergeCell ref="A57:G57"/>
    <mergeCell ref="C46:D46"/>
    <mergeCell ref="E46:F46"/>
    <mergeCell ref="A48:B48"/>
    <mergeCell ref="C48:G48"/>
    <mergeCell ref="A49:G49"/>
    <mergeCell ref="A52:B52"/>
    <mergeCell ref="C52:G52"/>
    <mergeCell ref="A56:G56"/>
    <mergeCell ref="C42:D42"/>
    <mergeCell ref="E42:F42"/>
    <mergeCell ref="C43:D43"/>
    <mergeCell ref="E43:F43"/>
    <mergeCell ref="G43:G44"/>
    <mergeCell ref="C44:D44"/>
    <mergeCell ref="E44:F44"/>
    <mergeCell ref="C39:D39"/>
    <mergeCell ref="E39:F39"/>
    <mergeCell ref="E51:F51"/>
    <mergeCell ref="A55:B55"/>
    <mergeCell ref="C55:G55"/>
    <mergeCell ref="G34:G40"/>
    <mergeCell ref="C37:D37"/>
    <mergeCell ref="E37:F37"/>
    <mergeCell ref="C38:D38"/>
    <mergeCell ref="E38:F38"/>
  </mergeCells>
  <phoneticPr fontId="4"/>
  <pageMargins left="0.78740157480314965" right="0.39370078740157483" top="0.39370078740157483" bottom="0.78740157480314965" header="0" footer="0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表紙</vt:lpstr>
      <vt:lpstr>貸借対照表</vt:lpstr>
      <vt:lpstr>貸借対照表内訳表</vt:lpstr>
      <vt:lpstr>正味財産増減計算書</vt:lpstr>
      <vt:lpstr>正味財産増減計算書内訳表</vt:lpstr>
      <vt:lpstr>財務諸表に対する注記</vt:lpstr>
      <vt:lpstr>財産目録</vt:lpstr>
      <vt:lpstr>財産目録!Print_Area</vt:lpstr>
      <vt:lpstr>財務諸表に対する注記!Print_Area</vt:lpstr>
      <vt:lpstr>正味財産増減計算書内訳表!Print_Area</vt:lpstr>
      <vt:lpstr>貸借対照表!Print_Area</vt:lpstr>
      <vt:lpstr>貸借対照表内訳表!Print_Area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t-morita</dc:creator>
  <cp:lastModifiedBy>wada-ikuei</cp:lastModifiedBy>
  <cp:lastPrinted>2020-06-17T00:07:22Z</cp:lastPrinted>
  <dcterms:created xsi:type="dcterms:W3CDTF">2016-01-07T07:50:20Z</dcterms:created>
  <dcterms:modified xsi:type="dcterms:W3CDTF">2020-08-12T02:24:59Z</dcterms:modified>
</cp:coreProperties>
</file>